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akce2013\TNS Střelná\výkazy výměr\"/>
    </mc:Choice>
  </mc:AlternateContent>
  <bookViews>
    <workbookView xWindow="360" yWindow="315" windowWidth="28320" windowHeight="12405"/>
  </bookViews>
  <sheets>
    <sheet name="Krycí list" sheetId="1" r:id="rId1"/>
    <sheet name="Rekapitulace" sheetId="2" r:id="rId2"/>
    <sheet name="Položky" sheetId="3" r:id="rId3"/>
  </sheets>
  <definedNames>
    <definedName name="_BPK1">Položky!#REF!</definedName>
    <definedName name="_BPK2">Položky!#REF!</definedName>
    <definedName name="_BPK3">Položky!#REF!</definedName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Rekapitulace!$G$10</definedName>
    <definedName name="Dodavka0">Položky!#REF!</definedName>
    <definedName name="HSV">Rekapitulace!$E$10</definedName>
    <definedName name="HSV0">Položky!#REF!</definedName>
    <definedName name="HZS">Rekapitulace!$I$10</definedName>
    <definedName name="HZS0">Položky!#REF!</definedName>
    <definedName name="JKSO">'Krycí list'!$F$5</definedName>
    <definedName name="MJ">'Krycí list'!$G$5</definedName>
    <definedName name="Mont">Rekapitulace!$H$10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list'!$C$9</definedName>
    <definedName name="_xlnm.Print_Area" localSheetId="0">'Krycí list'!$A$1:$G$45</definedName>
    <definedName name="_xlnm.Print_Area" localSheetId="2">Položky!$A$1:$G$34</definedName>
    <definedName name="_xlnm.Print_Area" localSheetId="1">Rekapitulace!$A$1:$I$24</definedName>
    <definedName name="PocetMJ">'Krycí list'!$G$8</definedName>
    <definedName name="Poznamka">'Krycí list'!$B$37</definedName>
    <definedName name="Projektant">'Krycí list'!$C$8</definedName>
    <definedName name="PSV">Rekapitulace!$F$10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Rekapitulace!$H$23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list'!$G$10</definedName>
    <definedName name="Zaklad22">'Krycí list'!$F$32</definedName>
    <definedName name="Zaklad5">'Krycí list'!$F$30</definedName>
    <definedName name="Zhotovitel">'Krycí list'!$E$12</definedName>
  </definedNames>
  <calcPr calcId="152511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33" i="3"/>
  <c r="BC33" i="3"/>
  <c r="BB33" i="3"/>
  <c r="BA33" i="3"/>
  <c r="G33" i="3"/>
  <c r="BD33" i="3" s="1"/>
  <c r="BE32" i="3"/>
  <c r="BD32" i="3"/>
  <c r="BB32" i="3"/>
  <c r="BA32" i="3"/>
  <c r="G32" i="3"/>
  <c r="BC32" i="3" s="1"/>
  <c r="BE31" i="3"/>
  <c r="BD31" i="3"/>
  <c r="BB31" i="3"/>
  <c r="BA31" i="3"/>
  <c r="G31" i="3"/>
  <c r="BC31" i="3" s="1"/>
  <c r="BE30" i="3"/>
  <c r="BD30" i="3"/>
  <c r="BB30" i="3"/>
  <c r="BA30" i="3"/>
  <c r="G30" i="3"/>
  <c r="BC30" i="3" s="1"/>
  <c r="BE29" i="3"/>
  <c r="BD29" i="3"/>
  <c r="BB29" i="3"/>
  <c r="BA29" i="3"/>
  <c r="G29" i="3"/>
  <c r="BC29" i="3" s="1"/>
  <c r="BE28" i="3"/>
  <c r="BD28" i="3"/>
  <c r="BB28" i="3"/>
  <c r="BA28" i="3"/>
  <c r="G28" i="3"/>
  <c r="BC28" i="3" s="1"/>
  <c r="BE27" i="3"/>
  <c r="BD27" i="3"/>
  <c r="BB27" i="3"/>
  <c r="BA27" i="3"/>
  <c r="G27" i="3"/>
  <c r="BC27" i="3" s="1"/>
  <c r="BE26" i="3"/>
  <c r="BD26" i="3"/>
  <c r="BB26" i="3"/>
  <c r="BA26" i="3"/>
  <c r="G26" i="3"/>
  <c r="BC26" i="3" s="1"/>
  <c r="BE25" i="3"/>
  <c r="BD25" i="3"/>
  <c r="BB25" i="3"/>
  <c r="BA25" i="3"/>
  <c r="G25" i="3"/>
  <c r="BC25" i="3" s="1"/>
  <c r="BE24" i="3"/>
  <c r="BD24" i="3"/>
  <c r="BC24" i="3"/>
  <c r="BB24" i="3"/>
  <c r="BB34" i="3" s="1"/>
  <c r="F9" i="2" s="1"/>
  <c r="BA24" i="3"/>
  <c r="G24" i="3"/>
  <c r="B9" i="2"/>
  <c r="A9" i="2"/>
  <c r="C34" i="3"/>
  <c r="BE21" i="3"/>
  <c r="BC21" i="3"/>
  <c r="BB21" i="3"/>
  <c r="BA21" i="3"/>
  <c r="G21" i="3"/>
  <c r="BD21" i="3" s="1"/>
  <c r="BE20" i="3"/>
  <c r="BC20" i="3"/>
  <c r="BB20" i="3"/>
  <c r="BA20" i="3"/>
  <c r="G20" i="3"/>
  <c r="BD20" i="3" s="1"/>
  <c r="BE19" i="3"/>
  <c r="BC19" i="3"/>
  <c r="BB19" i="3"/>
  <c r="BA19" i="3"/>
  <c r="G19" i="3"/>
  <c r="BD19" i="3" s="1"/>
  <c r="BE18" i="3"/>
  <c r="BC18" i="3"/>
  <c r="BB18" i="3"/>
  <c r="BA18" i="3"/>
  <c r="G18" i="3"/>
  <c r="BD18" i="3" s="1"/>
  <c r="BE17" i="3"/>
  <c r="BC17" i="3"/>
  <c r="BB17" i="3"/>
  <c r="BA17" i="3"/>
  <c r="G17" i="3"/>
  <c r="BD17" i="3" s="1"/>
  <c r="BE16" i="3"/>
  <c r="BC16" i="3"/>
  <c r="BB16" i="3"/>
  <c r="BA16" i="3"/>
  <c r="G16" i="3"/>
  <c r="BD16" i="3" s="1"/>
  <c r="BE15" i="3"/>
  <c r="BC15" i="3"/>
  <c r="BB15" i="3"/>
  <c r="BA15" i="3"/>
  <c r="G15" i="3"/>
  <c r="BD15" i="3" s="1"/>
  <c r="BE14" i="3"/>
  <c r="BC14" i="3"/>
  <c r="BB14" i="3"/>
  <c r="BA14" i="3"/>
  <c r="G14" i="3"/>
  <c r="BD14" i="3" s="1"/>
  <c r="BE13" i="3"/>
  <c r="BC13" i="3"/>
  <c r="BB13" i="3"/>
  <c r="BA13" i="3"/>
  <c r="G13" i="3"/>
  <c r="BD13" i="3" s="1"/>
  <c r="B8" i="2"/>
  <c r="A8" i="2"/>
  <c r="C22" i="3"/>
  <c r="BD10" i="3"/>
  <c r="BC10" i="3"/>
  <c r="BB10" i="3"/>
  <c r="BA10" i="3"/>
  <c r="G10" i="3"/>
  <c r="BE10" i="3" s="1"/>
  <c r="BD9" i="3"/>
  <c r="BC9" i="3"/>
  <c r="BB9" i="3"/>
  <c r="BA9" i="3"/>
  <c r="G9" i="3"/>
  <c r="BE9" i="3" s="1"/>
  <c r="BD8" i="3"/>
  <c r="BC8" i="3"/>
  <c r="BB8" i="3"/>
  <c r="BA8" i="3"/>
  <c r="G8" i="3"/>
  <c r="BE8" i="3" s="1"/>
  <c r="B7" i="2"/>
  <c r="A7" i="2"/>
  <c r="C11" i="3"/>
  <c r="E4" i="3"/>
  <c r="C4" i="3"/>
  <c r="F3" i="3"/>
  <c r="C3" i="3"/>
  <c r="C2" i="2"/>
  <c r="C1" i="2"/>
  <c r="C33" i="1"/>
  <c r="F33" i="1" s="1"/>
  <c r="G9" i="1"/>
  <c r="D2" i="1"/>
  <c r="BE34" i="3" l="1"/>
  <c r="I9" i="2" s="1"/>
  <c r="BE22" i="3"/>
  <c r="I8" i="2" s="1"/>
  <c r="BC11" i="3"/>
  <c r="G7" i="2" s="1"/>
  <c r="BA11" i="3"/>
  <c r="E7" i="2" s="1"/>
  <c r="BA22" i="3"/>
  <c r="E8" i="2" s="1"/>
  <c r="BD11" i="3"/>
  <c r="H7" i="2" s="1"/>
  <c r="BA34" i="3"/>
  <c r="E9" i="2" s="1"/>
  <c r="BB11" i="3"/>
  <c r="F7" i="2" s="1"/>
  <c r="G34" i="3"/>
  <c r="BC22" i="3"/>
  <c r="G8" i="2" s="1"/>
  <c r="BE11" i="3"/>
  <c r="I7" i="2" s="1"/>
  <c r="I10" i="2" s="1"/>
  <c r="C21" i="1" s="1"/>
  <c r="BC34" i="3"/>
  <c r="G9" i="2" s="1"/>
  <c r="BD22" i="3"/>
  <c r="H8" i="2" s="1"/>
  <c r="BB22" i="3"/>
  <c r="F8" i="2" s="1"/>
  <c r="BD34" i="3"/>
  <c r="H9" i="2" s="1"/>
  <c r="G11" i="3"/>
  <c r="G22" i="3"/>
  <c r="F10" i="2" l="1"/>
  <c r="C18" i="1" s="1"/>
  <c r="E10" i="2"/>
  <c r="C17" i="1" s="1"/>
  <c r="H10" i="2"/>
  <c r="C16" i="1" s="1"/>
  <c r="C19" i="1" s="1"/>
  <c r="C22" i="1" s="1"/>
  <c r="G10" i="2"/>
  <c r="C15" i="1" s="1"/>
  <c r="G18" i="2"/>
  <c r="I18" i="2" s="1"/>
  <c r="G18" i="1" s="1"/>
  <c r="G16" i="2"/>
  <c r="I16" i="2" s="1"/>
  <c r="G16" i="1" s="1"/>
  <c r="G17" i="2"/>
  <c r="I17" i="2" s="1"/>
  <c r="G17" i="1" s="1"/>
  <c r="G15" i="2"/>
  <c r="I15" i="2" s="1"/>
  <c r="G15" i="1" s="1"/>
  <c r="G19" i="2"/>
  <c r="I19" i="2" s="1"/>
  <c r="G19" i="1" s="1"/>
  <c r="G22" i="2" l="1"/>
  <c r="I22" i="2" s="1"/>
  <c r="G20" i="2"/>
  <c r="I20" i="2" s="1"/>
  <c r="G20" i="1" s="1"/>
  <c r="G21" i="2"/>
  <c r="I21" i="2" s="1"/>
  <c r="G21" i="1" s="1"/>
  <c r="H23" i="2"/>
  <c r="G23" i="1" s="1"/>
  <c r="G22" i="1" l="1"/>
  <c r="C23" i="1"/>
  <c r="F30" i="1" s="1"/>
  <c r="F31" i="1" l="1"/>
  <c r="F34" i="1" s="1"/>
</calcChain>
</file>

<file path=xl/sharedStrings.xml><?xml version="1.0" encoding="utf-8"?>
<sst xmlns="http://schemas.openxmlformats.org/spreadsheetml/2006/main" count="184" uniqueCount="125">
  <si>
    <t>Položkový rozpočet</t>
  </si>
  <si>
    <t>Rozpočet: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</si>
  <si>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</si>
  <si>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</si>
  <si>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</si>
  <si>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</si>
  <si>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</si>
  <si>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</si>
  <si>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</si>
  <si>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</si>
  <si>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</si>
  <si>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</si>
  <si>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</si>
  <si>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</si>
  <si>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</si>
  <si>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</si>
  <si>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</si>
  <si>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</si>
  <si>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</si>
  <si>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</si>
  <si>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</si>
  <si>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</si>
  <si>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</si>
  <si>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</si>
  <si>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</si>
  <si>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</si>
  <si>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</si>
  <si>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</si>
  <si>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</si>
  <si>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</si>
  <si>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</si>
  <si>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</si>
  <si>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</si>
  <si>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</si>
  <si>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</si>
  <si>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</si>
  <si>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</si>
  <si>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</si>
  <si>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</si>
  <si>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</si>
  <si>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</si>
  <si>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</si>
  <si>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</si>
  <si>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</si>
  <si>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</si>
  <si>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Rozpočet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</si>
  <si>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</si>
  <si>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</si>
  <si>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</si>
  <si>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</si>
  <si>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</si>
  <si>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</si>
  <si>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</si>
  <si>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</si>
  <si>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</si>
  <si>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</si>
  <si>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</si>
  <si>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</si>
  <si>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</si>
  <si>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</si>
  <si>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</si>
  <si>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</si>
  <si>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</si>
  <si>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</si>
  <si>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</si>
  <si>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</si>
  <si>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</si>
  <si>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</si>
  <si>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</si>
  <si>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ks</t>
  </si>
  <si>
    <t>Celkem za</t>
  </si>
  <si>
    <t>Zvýšení trakčního výkonu TNS Střelná</t>
  </si>
  <si>
    <t>1:00:00</t>
  </si>
  <si>
    <t>SO 01-06</t>
  </si>
  <si>
    <t xml:space="preserve"> Vyhřívání okapů</t>
  </si>
  <si>
    <t>M0101</t>
  </si>
  <si>
    <t>BLESKOSVOD</t>
  </si>
  <si>
    <t>900      RT4</t>
  </si>
  <si>
    <t>Hzs - Spolupráce s revizním technikem Práce v tarifní třídě 7</t>
  </si>
  <si>
    <t>hod</t>
  </si>
  <si>
    <t>905      R00</t>
  </si>
  <si>
    <t xml:space="preserve">Hzs-Stavební výpomocné práce </t>
  </si>
  <si>
    <t>905      R01</t>
  </si>
  <si>
    <t>Hzs-revize provoz.souboru a st.obj. Revize</t>
  </si>
  <si>
    <t>M0164</t>
  </si>
  <si>
    <t>Montáž vyhřívání oklapů</t>
  </si>
  <si>
    <t>Cena dod.</t>
  </si>
  <si>
    <t>Provoz vysokozdvžné plošiny do v=10m s obsluhou</t>
  </si>
  <si>
    <t>kmpl</t>
  </si>
  <si>
    <t>mont</t>
  </si>
  <si>
    <t>Mont příchytky řetězu</t>
  </si>
  <si>
    <t>Mont řetězu do svodu</t>
  </si>
  <si>
    <t>m</t>
  </si>
  <si>
    <t>Mont termostatu</t>
  </si>
  <si>
    <t>Mont plastové vkládací lišty LV 20x20</t>
  </si>
  <si>
    <t>Drobný mont materiál</t>
  </si>
  <si>
    <t>kpl</t>
  </si>
  <si>
    <t>Mont kabelu CYKY 3x2,5</t>
  </si>
  <si>
    <t>Mont topného kabelu</t>
  </si>
  <si>
    <t>Mont příchytky do žlabu</t>
  </si>
  <si>
    <t>M0165</t>
  </si>
  <si>
    <t>Materiál vyhřívání okapů</t>
  </si>
  <si>
    <t>Cena dod</t>
  </si>
  <si>
    <t>Řetěz do svodu</t>
  </si>
  <si>
    <t>Příchytka na řetěz</t>
  </si>
  <si>
    <t>Lišta plastová vkládací 20x20</t>
  </si>
  <si>
    <t>Příchytka do žlabu</t>
  </si>
  <si>
    <t>Termostat prostorový 16A, IP 65</t>
  </si>
  <si>
    <t>Topný kabel 20W/m</t>
  </si>
  <si>
    <t>Kabel CYKY 3x2,5</t>
  </si>
  <si>
    <t>Drobný materiál</t>
  </si>
  <si>
    <t>112      R00</t>
  </si>
  <si>
    <t xml:space="preserve">Mimostaveništní doprava     čl.8-3b </t>
  </si>
  <si>
    <t>131      R00</t>
  </si>
  <si>
    <t xml:space="preserve">Přesun do zóny m21,22,36,39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</si>
  <si>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</si>
  <si>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</si>
  <si>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</si>
  <si>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</si>
  <si>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</si>
  <si>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</si>
  <si>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</si>
  <si>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</si>
  <si>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Vyhřívání žlabů budova měnírny</t>
  </si>
  <si>
    <t>SO 01-15-01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</si>
</sst>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196">
    <xf numFmtId="0" fontId="0" fillId="0" borderId="0" xfId="0"/>
    <xf numFmtId="0" fontId="2" fillId="0" borderId="0" xfId="0" applyFont="1" applyAlignment="1">
      <alignment horizontal="centerContinuous" vertical="top"/>
    </xf>
    <xf numFmtId="0" fontId="0" fillId="0" borderId="0" xfId="0" applyAlignment="1">
      <alignment horizontal="centerContinuous"/>
    </xf>
    <xf numFmtId="0" fontId="1" fillId="0" borderId="1" xfId="0" applyFont="1" applyBorder="1" applyAlignment="1">
      <alignment horizontal="left"/>
    </xf>
    <xf numFmtId="0" fontId="0" fillId="0" borderId="2" xfId="0" applyBorder="1" applyAlignment="1">
      <alignment horizontal="centerContinuous"/>
    </xf>
    <xf numFmtId="0" fontId="3" fillId="0" borderId="3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0" fillId="0" borderId="4" xfId="0" applyBorder="1" applyAlignment="1">
      <alignment horizontal="centerContinuous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Border="1"/>
    <xf numFmtId="0" fontId="0" fillId="0" borderId="10" xfId="0" applyBorder="1"/>
    <xf numFmtId="49" fontId="4" fillId="2" borderId="8" xfId="0" applyNumberFormat="1" applyFont="1" applyFill="1" applyBorder="1"/>
    <xf numFmtId="49" fontId="0" fillId="2" borderId="9" xfId="0" applyNumberFormat="1" applyFill="1" applyBorder="1"/>
    <xf numFmtId="0" fontId="5" fillId="2" borderId="0" xfId="0" applyFont="1" applyFill="1" applyBorder="1"/>
    <xf numFmtId="0" fontId="0" fillId="2" borderId="0" xfId="0" applyFill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49" fontId="0" fillId="0" borderId="16" xfId="0" applyNumberFormat="1" applyBorder="1" applyAlignment="1">
      <alignment horizontal="left"/>
    </xf>
    <xf numFmtId="0" fontId="0" fillId="0" borderId="14" xfId="0" applyNumberFormat="1" applyBorder="1"/>
    <xf numFmtId="0" fontId="0" fillId="0" borderId="13" xfId="0" applyNumberFormat="1" applyBorder="1"/>
    <xf numFmtId="0" fontId="0" fillId="0" borderId="15" xfId="0" applyNumberFormat="1" applyBorder="1"/>
    <xf numFmtId="0" fontId="0" fillId="0" borderId="0" xfId="0" applyNumberFormat="1"/>
    <xf numFmtId="3" fontId="0" fillId="0" borderId="15" xfId="0" applyNumberFormat="1" applyBorder="1"/>
    <xf numFmtId="0" fontId="0" fillId="0" borderId="19" xfId="0" applyBorder="1"/>
    <xf numFmtId="0" fontId="0" fillId="0" borderId="17" xfId="0" applyBorder="1"/>
    <xf numFmtId="0" fontId="0" fillId="0" borderId="20" xfId="0" applyBorder="1"/>
    <xf numFmtId="0" fontId="0" fillId="0" borderId="21" xfId="0" applyBorder="1"/>
    <xf numFmtId="0" fontId="0" fillId="0" borderId="16" xfId="0" applyBorder="1"/>
    <xf numFmtId="3" fontId="0" fillId="0" borderId="0" xfId="0" applyNumberFormat="1"/>
    <xf numFmtId="0" fontId="2" fillId="0" borderId="23" xfId="0" applyFont="1" applyBorder="1" applyAlignment="1">
      <alignment horizontal="centerContinuous" vertical="center"/>
    </xf>
    <xf numFmtId="0" fontId="8" fillId="0" borderId="24" xfId="0" applyFont="1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0" fillId="0" borderId="25" xfId="0" applyBorder="1" applyAlignment="1">
      <alignment horizontal="centerContinuous" vertical="center"/>
    </xf>
    <xf numFmtId="0" fontId="7" fillId="0" borderId="26" xfId="0" applyFont="1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centerContinuous"/>
    </xf>
    <xf numFmtId="0" fontId="7" fillId="0" borderId="27" xfId="0" applyFont="1" applyBorder="1" applyAlignment="1">
      <alignment horizontal="centerContinuous"/>
    </xf>
    <xf numFmtId="0" fontId="0" fillId="0" borderId="27" xfId="0" applyBorder="1" applyAlignment="1">
      <alignment horizontal="centerContinuous"/>
    </xf>
    <xf numFmtId="0" fontId="0" fillId="0" borderId="29" xfId="0" applyBorder="1"/>
    <xf numFmtId="3" fontId="0" fillId="0" borderId="30" xfId="0" applyNumberFormat="1" applyBorder="1"/>
    <xf numFmtId="0" fontId="0" fillId="0" borderId="31" xfId="0" applyBorder="1"/>
    <xf numFmtId="3" fontId="0" fillId="0" borderId="32" xfId="0" applyNumberFormat="1" applyBorder="1"/>
    <xf numFmtId="0" fontId="0" fillId="0" borderId="33" xfId="0" applyBorder="1"/>
    <xf numFmtId="3" fontId="0" fillId="0" borderId="17" xfId="0" applyNumberFormat="1" applyBorder="1"/>
    <xf numFmtId="0" fontId="0" fillId="0" borderId="18" xfId="0" applyBorder="1"/>
    <xf numFmtId="0" fontId="0" fillId="0" borderId="34" xfId="0" applyBorder="1"/>
    <xf numFmtId="0" fontId="0" fillId="0" borderId="35" xfId="0" applyBorder="1"/>
    <xf numFmtId="0" fontId="9" fillId="0" borderId="19" xfId="0" applyFont="1" applyBorder="1"/>
    <xf numFmtId="3" fontId="0" fillId="0" borderId="36" xfId="0" applyNumberFormat="1" applyBorder="1"/>
    <xf numFmtId="0" fontId="0" fillId="0" borderId="37" xfId="0" applyBorder="1"/>
    <xf numFmtId="3" fontId="0" fillId="0" borderId="38" xfId="0" applyNumberFormat="1" applyBorder="1"/>
    <xf numFmtId="0" fontId="0" fillId="0" borderId="39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165" fontId="0" fillId="0" borderId="14" xfId="0" applyNumberFormat="1" applyBorder="1" applyAlignment="1">
      <alignment horizontal="right"/>
    </xf>
    <xf numFmtId="166" fontId="0" fillId="0" borderId="17" xfId="0" applyNumberFormat="1" applyBorder="1"/>
    <xf numFmtId="166" fontId="0" fillId="0" borderId="0" xfId="0" applyNumberFormat="1" applyBorder="1"/>
    <xf numFmtId="0" fontId="8" fillId="2" borderId="37" xfId="0" applyFont="1" applyFill="1" applyBorder="1"/>
    <xf numFmtId="0" fontId="8" fillId="2" borderId="38" xfId="0" applyFont="1" applyFill="1" applyBorder="1"/>
    <xf numFmtId="0" fontId="8" fillId="2" borderId="40" xfId="0" applyFont="1" applyFill="1" applyBorder="1"/>
    <xf numFmtId="166" fontId="8" fillId="2" borderId="38" xfId="0" applyNumberFormat="1" applyFont="1" applyFill="1" applyBorder="1"/>
    <xf numFmtId="0" fontId="8" fillId="2" borderId="41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5" fillId="0" borderId="44" xfId="1" applyFont="1" applyBorder="1"/>
    <xf numFmtId="0" fontId="11" fillId="0" borderId="44" xfId="1" applyBorder="1"/>
    <xf numFmtId="0" fontId="11" fillId="0" borderId="44" xfId="1" applyBorder="1" applyAlignment="1">
      <alignment horizontal="right"/>
    </xf>
    <xf numFmtId="0" fontId="11" fillId="0" borderId="45" xfId="1" applyFont="1" applyBorder="1"/>
    <xf numFmtId="0" fontId="0" fillId="0" borderId="44" xfId="0" applyNumberFormat="1" applyBorder="1" applyAlignment="1">
      <alignment horizontal="left"/>
    </xf>
    <xf numFmtId="0" fontId="0" fillId="0" borderId="46" xfId="0" applyNumberFormat="1" applyBorder="1"/>
    <xf numFmtId="0" fontId="5" fillId="0" borderId="49" xfId="1" applyFont="1" applyBorder="1"/>
    <xf numFmtId="0" fontId="11" fillId="0" borderId="49" xfId="1" applyBorder="1"/>
    <xf numFmtId="0" fontId="11" fillId="0" borderId="49" xfId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3" borderId="26" xfId="0" applyNumberFormat="1" applyFont="1" applyFill="1" applyBorder="1"/>
    <xf numFmtId="0" fontId="7" fillId="3" borderId="27" xfId="0" applyFont="1" applyFill="1" applyBorder="1"/>
    <xf numFmtId="0" fontId="7" fillId="3" borderId="28" xfId="0" applyFont="1" applyFill="1" applyBorder="1"/>
    <xf numFmtId="0" fontId="7" fillId="3" borderId="52" xfId="0" applyFont="1" applyFill="1" applyBorder="1"/>
    <xf numFmtId="0" fontId="7" fillId="3" borderId="53" xfId="0" applyFont="1" applyFill="1" applyBorder="1"/>
    <xf numFmtId="0" fontId="7" fillId="3" borderId="54" xfId="0" applyFont="1" applyFill="1" applyBorder="1"/>
    <xf numFmtId="0" fontId="12" fillId="0" borderId="0" xfId="0" applyFont="1" applyBorder="1"/>
    <xf numFmtId="3" fontId="9" fillId="0" borderId="10" xfId="0" applyNumberFormat="1" applyFont="1" applyBorder="1"/>
    <xf numFmtId="0" fontId="7" fillId="2" borderId="26" xfId="0" applyFont="1" applyFill="1" applyBorder="1"/>
    <xf numFmtId="0" fontId="7" fillId="2" borderId="27" xfId="0" applyFont="1" applyFill="1" applyBorder="1"/>
    <xf numFmtId="3" fontId="7" fillId="2" borderId="28" xfId="0" applyNumberFormat="1" applyFont="1" applyFill="1" applyBorder="1"/>
    <xf numFmtId="3" fontId="7" fillId="2" borderId="52" xfId="0" applyNumberFormat="1" applyFont="1" applyFill="1" applyBorder="1"/>
    <xf numFmtId="3" fontId="7" fillId="2" borderId="53" xfId="0" applyNumberFormat="1" applyFont="1" applyFill="1" applyBorder="1"/>
    <xf numFmtId="3" fontId="7" fillId="2" borderId="54" xfId="0" applyNumberFormat="1" applyFont="1" applyFill="1" applyBorder="1"/>
    <xf numFmtId="0" fontId="7" fillId="0" borderId="0" xfId="0" applyFont="1"/>
    <xf numFmtId="3" fontId="2" fillId="0" borderId="0" xfId="0" applyNumberFormat="1" applyFont="1" applyAlignment="1">
      <alignment horizontal="centerContinuous"/>
    </xf>
    <xf numFmtId="0" fontId="3" fillId="4" borderId="31" xfId="0" applyFont="1" applyFill="1" applyBorder="1"/>
    <xf numFmtId="0" fontId="3" fillId="4" borderId="32" xfId="0" applyFont="1" applyFill="1" applyBorder="1"/>
    <xf numFmtId="0" fontId="0" fillId="4" borderId="57" xfId="0" applyFill="1" applyBorder="1"/>
    <xf numFmtId="0" fontId="3" fillId="4" borderId="58" xfId="0" applyFont="1" applyFill="1" applyBorder="1" applyAlignment="1">
      <alignment horizontal="right"/>
    </xf>
    <xf numFmtId="0" fontId="3" fillId="4" borderId="32" xfId="0" applyFont="1" applyFill="1" applyBorder="1" applyAlignment="1">
      <alignment horizontal="right"/>
    </xf>
    <xf numFmtId="0" fontId="3" fillId="4" borderId="33" xfId="0" applyFont="1" applyFill="1" applyBorder="1" applyAlignment="1">
      <alignment horizontal="center"/>
    </xf>
    <xf numFmtId="4" fontId="13" fillId="4" borderId="32" xfId="0" applyNumberFormat="1" applyFont="1" applyFill="1" applyBorder="1" applyAlignment="1">
      <alignment horizontal="right"/>
    </xf>
    <xf numFmtId="4" fontId="13" fillId="4" borderId="57" xfId="0" applyNumberFormat="1" applyFont="1" applyFill="1" applyBorder="1" applyAlignment="1">
      <alignment horizontal="right"/>
    </xf>
    <xf numFmtId="0" fontId="9" fillId="0" borderId="35" xfId="0" applyFont="1" applyBorder="1"/>
    <xf numFmtId="0" fontId="9" fillId="0" borderId="5" xfId="0" applyFont="1" applyBorder="1"/>
    <xf numFmtId="0" fontId="9" fillId="0" borderId="7" xfId="0" applyFont="1" applyBorder="1"/>
    <xf numFmtId="3" fontId="9" fillId="0" borderId="34" xfId="0" applyNumberFormat="1" applyFont="1" applyBorder="1" applyAlignment="1">
      <alignment horizontal="right"/>
    </xf>
    <xf numFmtId="165" fontId="9" fillId="0" borderId="59" xfId="0" applyNumberFormat="1" applyFont="1" applyBorder="1" applyAlignment="1">
      <alignment horizontal="right"/>
    </xf>
    <xf numFmtId="3" fontId="9" fillId="0" borderId="6" xfId="0" applyNumberFormat="1" applyFont="1" applyBorder="1" applyAlignment="1">
      <alignment horizontal="right"/>
    </xf>
    <xf numFmtId="4" fontId="9" fillId="0" borderId="5" xfId="0" applyNumberFormat="1" applyFont="1" applyBorder="1" applyAlignment="1">
      <alignment horizontal="right"/>
    </xf>
    <xf numFmtId="3" fontId="9" fillId="0" borderId="7" xfId="0" applyNumberFormat="1" applyFont="1" applyBorder="1" applyAlignment="1">
      <alignment horizontal="right"/>
    </xf>
    <xf numFmtId="0" fontId="0" fillId="2" borderId="37" xfId="0" applyFill="1" applyBorder="1"/>
    <xf numFmtId="0" fontId="7" fillId="2" borderId="38" xfId="0" applyFont="1" applyFill="1" applyBorder="1"/>
    <xf numFmtId="0" fontId="0" fillId="2" borderId="38" xfId="0" applyFill="1" applyBorder="1"/>
    <xf numFmtId="4" fontId="0" fillId="2" borderId="60" xfId="0" applyNumberFormat="1" applyFill="1" applyBorder="1"/>
    <xf numFmtId="4" fontId="0" fillId="2" borderId="37" xfId="0" applyNumberFormat="1" applyFill="1" applyBorder="1"/>
    <xf numFmtId="4" fontId="0" fillId="2" borderId="38" xfId="0" applyNumberForma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1" fillId="0" borderId="0" xfId="1"/>
    <xf numFmtId="0" fontId="15" fillId="0" borderId="0" xfId="1" applyFont="1" applyAlignment="1">
      <alignment horizontal="centerContinuous"/>
    </xf>
    <xf numFmtId="0" fontId="16" fillId="0" borderId="0" xfId="1" applyFont="1" applyAlignment="1">
      <alignment horizontal="centerContinuous"/>
    </xf>
    <xf numFmtId="0" fontId="16" fillId="0" borderId="0" xfId="1" applyFont="1" applyAlignment="1">
      <alignment horizontal="right"/>
    </xf>
    <xf numFmtId="0" fontId="12" fillId="0" borderId="45" xfId="1" applyFont="1" applyBorder="1" applyAlignment="1">
      <alignment horizontal="right"/>
    </xf>
    <xf numFmtId="0" fontId="11" fillId="0" borderId="44" xfId="1" applyBorder="1" applyAlignment="1">
      <alignment horizontal="left"/>
    </xf>
    <xf numFmtId="0" fontId="11" fillId="0" borderId="46" xfId="1" applyBorder="1"/>
    <xf numFmtId="0" fontId="12" fillId="0" borderId="0" xfId="1" applyFont="1"/>
    <xf numFmtId="0" fontId="11" fillId="0" borderId="0" xfId="1" applyFont="1"/>
    <xf numFmtId="0" fontId="11" fillId="0" borderId="0" xfId="1" applyAlignment="1">
      <alignment horizontal="right"/>
    </xf>
    <xf numFmtId="0" fontId="11" fillId="0" borderId="0" xfId="1" applyAlignment="1"/>
    <xf numFmtId="49" fontId="17" fillId="3" borderId="59" xfId="1" applyNumberFormat="1" applyFont="1" applyFill="1" applyBorder="1"/>
    <xf numFmtId="0" fontId="17" fillId="3" borderId="18" xfId="1" applyFont="1" applyFill="1" applyBorder="1" applyAlignment="1">
      <alignment horizontal="center"/>
    </xf>
    <xf numFmtId="0" fontId="17" fillId="3" borderId="18" xfId="1" applyNumberFormat="1" applyFont="1" applyFill="1" applyBorder="1" applyAlignment="1">
      <alignment horizontal="center"/>
    </xf>
    <xf numFmtId="0" fontId="17" fillId="3" borderId="59" xfId="1" applyFont="1" applyFill="1" applyBorder="1" applyAlignment="1">
      <alignment horizontal="center"/>
    </xf>
    <xf numFmtId="0" fontId="7" fillId="0" borderId="55" xfId="1" applyFont="1" applyBorder="1" applyAlignment="1">
      <alignment horizontal="center"/>
    </xf>
    <xf numFmtId="49" fontId="7" fillId="0" borderId="55" xfId="1" applyNumberFormat="1" applyFont="1" applyBorder="1" applyAlignment="1">
      <alignment horizontal="left"/>
    </xf>
    <xf numFmtId="0" fontId="7" fillId="0" borderId="55" xfId="1" applyFont="1" applyBorder="1"/>
    <xf numFmtId="0" fontId="11" fillId="0" borderId="55" xfId="1" applyBorder="1" applyAlignment="1">
      <alignment horizontal="center"/>
    </xf>
    <xf numFmtId="0" fontId="11" fillId="0" borderId="55" xfId="1" applyNumberFormat="1" applyBorder="1" applyAlignment="1">
      <alignment horizontal="right"/>
    </xf>
    <xf numFmtId="0" fontId="11" fillId="0" borderId="55" xfId="1" applyNumberFormat="1" applyBorder="1"/>
    <xf numFmtId="0" fontId="11" fillId="0" borderId="0" xfId="1" applyNumberFormat="1"/>
    <xf numFmtId="0" fontId="18" fillId="0" borderId="0" xfId="1" applyFont="1"/>
    <xf numFmtId="0" fontId="9" fillId="0" borderId="55" xfId="1" applyFont="1" applyBorder="1" applyAlignment="1">
      <alignment horizontal="center" vertical="top"/>
    </xf>
    <xf numFmtId="49" fontId="10" fillId="0" borderId="55" xfId="1" applyNumberFormat="1" applyFont="1" applyBorder="1" applyAlignment="1">
      <alignment horizontal="left" vertical="top"/>
    </xf>
    <xf numFmtId="0" fontId="10" fillId="0" borderId="55" xfId="1" applyFont="1" applyBorder="1" applyAlignment="1">
      <alignment wrapText="1"/>
    </xf>
    <xf numFmtId="49" fontId="19" fillId="0" borderId="55" xfId="1" applyNumberFormat="1" applyFont="1" applyBorder="1" applyAlignment="1">
      <alignment horizontal="center" shrinkToFit="1"/>
    </xf>
    <xf numFmtId="4" fontId="19" fillId="0" borderId="55" xfId="1" applyNumberFormat="1" applyFont="1" applyBorder="1" applyAlignment="1">
      <alignment horizontal="right"/>
    </xf>
    <xf numFmtId="4" fontId="19" fillId="0" borderId="55" xfId="1" applyNumberFormat="1" applyFont="1" applyBorder="1"/>
    <xf numFmtId="0" fontId="11" fillId="2" borderId="61" xfId="1" applyFill="1" applyBorder="1" applyAlignment="1">
      <alignment horizontal="center"/>
    </xf>
    <xf numFmtId="49" fontId="5" fillId="2" borderId="61" xfId="1" applyNumberFormat="1" applyFont="1" applyFill="1" applyBorder="1" applyAlignment="1">
      <alignment horizontal="left"/>
    </xf>
    <xf numFmtId="0" fontId="5" fillId="2" borderId="61" xfId="1" applyFont="1" applyFill="1" applyBorder="1"/>
    <xf numFmtId="4" fontId="11" fillId="2" borderId="61" xfId="1" applyNumberFormat="1" applyFill="1" applyBorder="1" applyAlignment="1">
      <alignment horizontal="right"/>
    </xf>
    <xf numFmtId="4" fontId="7" fillId="2" borderId="61" xfId="1" applyNumberFormat="1" applyFont="1" applyFill="1" applyBorder="1"/>
    <xf numFmtId="3" fontId="11" fillId="0" borderId="0" xfId="1" applyNumberFormat="1"/>
    <xf numFmtId="0" fontId="11" fillId="0" borderId="0" xfId="1" applyBorder="1"/>
    <xf numFmtId="0" fontId="20" fillId="0" borderId="0" xfId="1" applyFont="1" applyAlignment="1"/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1" fillId="0" borderId="0" xfId="1" applyBorder="1" applyAlignment="1">
      <alignment horizontal="right"/>
    </xf>
    <xf numFmtId="49" fontId="12" fillId="0" borderId="8" xfId="0" applyNumberFormat="1" applyFont="1" applyBorder="1"/>
    <xf numFmtId="3" fontId="9" fillId="0" borderId="9" xfId="0" applyNumberFormat="1" applyFont="1" applyBorder="1"/>
    <xf numFmtId="3" fontId="9" fillId="0" borderId="55" xfId="0" applyNumberFormat="1" applyFont="1" applyBorder="1"/>
    <xf numFmtId="3" fontId="9" fillId="0" borderId="56" xfId="0" applyNumberFormat="1" applyFont="1" applyBorder="1"/>
    <xf numFmtId="0" fontId="0" fillId="0" borderId="0" xfId="0" applyAlignment="1">
      <alignment horizontal="left" wrapText="1"/>
    </xf>
    <xf numFmtId="0" fontId="6" fillId="0" borderId="17" xfId="0" applyFont="1" applyBorder="1" applyAlignment="1">
      <alignment horizontal="left"/>
    </xf>
    <xf numFmtId="0" fontId="6" fillId="0" borderId="18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10" fillId="0" borderId="0" xfId="0" applyFont="1" applyAlignment="1">
      <alignment horizontal="left" vertical="top" wrapText="1"/>
    </xf>
    <xf numFmtId="0" fontId="11" fillId="0" borderId="42" xfId="1" applyFont="1" applyBorder="1" applyAlignment="1">
      <alignment horizontal="center"/>
    </xf>
    <xf numFmtId="0" fontId="11" fillId="0" borderId="43" xfId="1" applyFont="1" applyBorder="1" applyAlignment="1">
      <alignment horizontal="center"/>
    </xf>
    <xf numFmtId="0" fontId="11" fillId="0" borderId="47" xfId="1" applyFont="1" applyBorder="1" applyAlignment="1">
      <alignment horizontal="center"/>
    </xf>
    <xf numFmtId="0" fontId="11" fillId="0" borderId="48" xfId="1" applyFont="1" applyBorder="1" applyAlignment="1">
      <alignment horizontal="center"/>
    </xf>
    <xf numFmtId="0" fontId="11" fillId="0" borderId="50" xfId="1" applyFont="1" applyBorder="1" applyAlignment="1">
      <alignment horizontal="left"/>
    </xf>
    <xf numFmtId="0" fontId="11" fillId="0" borderId="49" xfId="1" applyFont="1" applyBorder="1" applyAlignment="1">
      <alignment horizontal="left"/>
    </xf>
    <xf numFmtId="0" fontId="11" fillId="0" borderId="51" xfId="1" applyFont="1" applyBorder="1" applyAlignment="1">
      <alignment horizontal="left"/>
    </xf>
    <xf numFmtId="3" fontId="7" fillId="2" borderId="38" xfId="0" applyNumberFormat="1" applyFont="1" applyFill="1" applyBorder="1" applyAlignment="1">
      <alignment horizontal="right"/>
    </xf>
    <xf numFmtId="3" fontId="7" fillId="2" borderId="60" xfId="0" applyNumberFormat="1" applyFont="1" applyFill="1" applyBorder="1" applyAlignment="1">
      <alignment horizontal="right"/>
    </xf>
    <xf numFmtId="0" fontId="14" fillId="0" borderId="0" xfId="1" applyFont="1" applyAlignment="1">
      <alignment horizontal="center"/>
    </xf>
    <xf numFmtId="49" fontId="11" fillId="0" borderId="47" xfId="1" applyNumberFormat="1" applyFont="1" applyBorder="1" applyAlignment="1">
      <alignment horizontal="center"/>
    </xf>
    <xf numFmtId="0" fontId="11" fillId="0" borderId="50" xfId="1" applyBorder="1" applyAlignment="1">
      <alignment horizontal="center" shrinkToFit="1"/>
    </xf>
    <xf numFmtId="0" fontId="11" fillId="0" borderId="49" xfId="1" applyBorder="1" applyAlignment="1">
      <alignment horizontal="center" shrinkToFit="1"/>
    </xf>
    <xf numFmtId="0" fontId="11" fillId="0" borderId="51" xfId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D5" sqref="D5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95" customHeight="1" x14ac:dyDescent="0.2">
      <c r="A2" s="3" t="s">
        <v>1</v>
      </c>
      <c r="B2" s="4"/>
      <c r="C2" s="5" t="s">
        <v>124</v>
      </c>
      <c r="D2" s="6" t="str">
        <f>Rekapitulace!G2</f>
        <v xml:space="preserve"> Vyhřívání okapů</v>
      </c>
      <c r="E2" s="4"/>
      <c r="F2" s="4"/>
      <c r="G2" s="7"/>
    </row>
    <row r="3" spans="1:57" ht="3" customHeight="1" x14ac:dyDescent="0.2">
      <c r="A3" s="8"/>
      <c r="B3" s="9"/>
      <c r="C3" s="8"/>
      <c r="D3" s="8"/>
      <c r="E3" s="8"/>
      <c r="F3" s="8"/>
      <c r="G3" s="10"/>
    </row>
    <row r="4" spans="1:57" ht="12.95" customHeight="1" x14ac:dyDescent="0.2">
      <c r="A4" s="11" t="s">
        <v>2</v>
      </c>
      <c r="B4" s="12"/>
      <c r="C4" s="13" t="s">
        <v>3</v>
      </c>
      <c r="D4" s="13"/>
      <c r="E4" s="13"/>
      <c r="F4" s="13" t="s">
        <v>4</v>
      </c>
      <c r="G4" s="14"/>
    </row>
    <row r="5" spans="1:57" ht="12.95" customHeight="1" x14ac:dyDescent="0.2">
      <c r="A5" s="15" t="s">
        <v>72</v>
      </c>
      <c r="B5" s="16"/>
      <c r="C5" s="17" t="s">
        <v>123</v>
      </c>
      <c r="D5" s="18"/>
      <c r="E5" s="18"/>
      <c r="F5" s="13"/>
      <c r="G5" s="14"/>
    </row>
    <row r="6" spans="1:57" ht="12.95" customHeight="1" x14ac:dyDescent="0.2">
      <c r="A6" s="19" t="s">
        <v>6</v>
      </c>
      <c r="B6" s="20"/>
      <c r="C6" s="21" t="s">
        <v>7</v>
      </c>
      <c r="D6" s="21"/>
      <c r="E6" s="21"/>
      <c r="F6" s="22" t="s">
        <v>8</v>
      </c>
      <c r="G6" s="23"/>
    </row>
    <row r="7" spans="1:57" ht="12.95" customHeight="1" x14ac:dyDescent="0.2">
      <c r="A7" s="15" t="s">
        <v>68</v>
      </c>
      <c r="B7" s="16"/>
      <c r="C7" s="17" t="s">
        <v>71</v>
      </c>
      <c r="D7" s="18"/>
      <c r="E7" s="18"/>
      <c r="F7" s="24"/>
      <c r="G7" s="14"/>
    </row>
    <row r="8" spans="1:57" x14ac:dyDescent="0.2">
      <c r="A8" s="19" t="s">
        <v>9</v>
      </c>
      <c r="B8" s="21"/>
      <c r="C8" s="176"/>
      <c r="D8" s="177"/>
      <c r="E8" s="25" t="s">
        <v>10</v>
      </c>
      <c r="F8" s="26"/>
      <c r="G8" s="27">
        <v>0</v>
      </c>
      <c r="H8" s="28"/>
      <c r="I8" s="28"/>
    </row>
    <row r="9" spans="1:57" x14ac:dyDescent="0.2">
      <c r="A9" s="19" t="s">
        <v>11</v>
      </c>
      <c r="B9" s="21"/>
      <c r="C9" s="176"/>
      <c r="D9" s="177"/>
      <c r="E9" s="22" t="s">
        <v>12</v>
      </c>
      <c r="F9" s="21"/>
      <c r="G9" s="29">
        <f>IF(PocetMJ=0,,ROUND((F30+F32)/PocetMJ,1))</f>
        <v>0</v>
      </c>
    </row>
    <row r="10" spans="1:57" x14ac:dyDescent="0.2">
      <c r="A10" s="30" t="s">
        <v>13</v>
      </c>
      <c r="B10" s="31"/>
      <c r="C10" s="31"/>
      <c r="D10" s="31"/>
      <c r="E10" s="32" t="s">
        <v>14</v>
      </c>
      <c r="F10" s="31"/>
      <c r="G10" s="33">
        <v>1</v>
      </c>
    </row>
    <row r="11" spans="1:57" x14ac:dyDescent="0.2">
      <c r="A11" s="11" t="s">
        <v>15</v>
      </c>
      <c r="B11" s="13"/>
      <c r="C11" s="13"/>
      <c r="D11" s="13"/>
      <c r="E11" s="34" t="s">
        <v>16</v>
      </c>
      <c r="F11" s="13"/>
      <c r="G11" s="14"/>
      <c r="BA11" s="35"/>
      <c r="BB11" s="35"/>
      <c r="BC11" s="35"/>
      <c r="BD11" s="35"/>
      <c r="BE11" s="35"/>
    </row>
    <row r="12" spans="1:57" x14ac:dyDescent="0.2">
      <c r="A12" s="11"/>
      <c r="B12" s="13"/>
      <c r="C12" s="13"/>
      <c r="D12" s="13"/>
      <c r="E12" s="178"/>
      <c r="F12" s="179"/>
      <c r="G12" s="180"/>
    </row>
    <row r="13" spans="1:57" ht="28.5" customHeight="1" thickBot="1" x14ac:dyDescent="0.25">
      <c r="A13" s="36" t="s">
        <v>17</v>
      </c>
      <c r="B13" s="37"/>
      <c r="C13" s="37"/>
      <c r="D13" s="37"/>
      <c r="E13" s="38"/>
      <c r="F13" s="38"/>
      <c r="G13" s="39"/>
    </row>
    <row r="14" spans="1:57" ht="17.25" customHeight="1" thickBot="1" x14ac:dyDescent="0.25">
      <c r="A14" s="40" t="s">
        <v>18</v>
      </c>
      <c r="B14" s="41"/>
      <c r="C14" s="42"/>
      <c r="D14" s="43" t="s">
        <v>19</v>
      </c>
      <c r="E14" s="44"/>
      <c r="F14" s="44"/>
      <c r="G14" s="42"/>
    </row>
    <row r="15" spans="1:57" ht="15.95" customHeight="1" x14ac:dyDescent="0.2">
      <c r="A15" s="45"/>
      <c r="B15" s="8" t="s">
        <v>20</v>
      </c>
      <c r="C15" s="46">
        <f>Dodavka</f>
        <v>0</v>
      </c>
      <c r="D15" s="47" t="str">
        <f>Rekapitulace!A15</f>
        <v>Ztížené výrobní podmínky</v>
      </c>
      <c r="E15" s="48"/>
      <c r="F15" s="49"/>
      <c r="G15" s="46">
        <f>Rekapitulace!I15</f>
        <v>0</v>
      </c>
    </row>
    <row r="16" spans="1:57" ht="15.95" customHeight="1" x14ac:dyDescent="0.2">
      <c r="A16" s="45" t="s">
        <v>21</v>
      </c>
      <c r="B16" s="8" t="s">
        <v>22</v>
      </c>
      <c r="C16" s="46">
        <f>Mont</f>
        <v>0</v>
      </c>
      <c r="D16" s="30" t="str">
        <f>Rekapitulace!A16</f>
        <v>Oborová přirážka</v>
      </c>
      <c r="E16" s="50"/>
      <c r="F16" s="51"/>
      <c r="G16" s="46">
        <f>Rekapitulace!I16</f>
        <v>0</v>
      </c>
    </row>
    <row r="17" spans="1:7" ht="15.95" customHeight="1" x14ac:dyDescent="0.2">
      <c r="A17" s="45" t="s">
        <v>23</v>
      </c>
      <c r="B17" s="8" t="s">
        <v>24</v>
      </c>
      <c r="C17" s="46">
        <f>HSV</f>
        <v>0</v>
      </c>
      <c r="D17" s="30" t="str">
        <f>Rekapitulace!A17</f>
        <v>Přesun stavebních kapacit</v>
      </c>
      <c r="E17" s="50"/>
      <c r="F17" s="51"/>
      <c r="G17" s="46">
        <f>Rekapitulace!I17</f>
        <v>0</v>
      </c>
    </row>
    <row r="18" spans="1:7" ht="15.95" customHeight="1" x14ac:dyDescent="0.2">
      <c r="A18" s="52" t="s">
        <v>25</v>
      </c>
      <c r="B18" s="8" t="s">
        <v>26</v>
      </c>
      <c r="C18" s="46">
        <f>PSV</f>
        <v>0</v>
      </c>
      <c r="D18" s="30" t="str">
        <f>Rekapitulace!A18</f>
        <v>Mimostaveništní doprava</v>
      </c>
      <c r="E18" s="50"/>
      <c r="F18" s="51"/>
      <c r="G18" s="46">
        <f>Rekapitulace!I18</f>
        <v>0</v>
      </c>
    </row>
    <row r="19" spans="1:7" ht="15.95" customHeight="1" x14ac:dyDescent="0.2">
      <c r="A19" s="53" t="s">
        <v>27</v>
      </c>
      <c r="B19" s="8"/>
      <c r="C19" s="46">
        <f>SUM(C15:C18)</f>
        <v>0</v>
      </c>
      <c r="D19" s="54" t="str">
        <f>Rekapitulace!A19</f>
        <v>Zařízení staveniště</v>
      </c>
      <c r="E19" s="50"/>
      <c r="F19" s="51"/>
      <c r="G19" s="46">
        <f>Rekapitulace!I19</f>
        <v>0</v>
      </c>
    </row>
    <row r="20" spans="1:7" ht="15.95" customHeight="1" x14ac:dyDescent="0.2">
      <c r="A20" s="53"/>
      <c r="B20" s="8"/>
      <c r="C20" s="46"/>
      <c r="D20" s="30" t="str">
        <f>Rekapitulace!A20</f>
        <v>Provoz investora</v>
      </c>
      <c r="E20" s="50"/>
      <c r="F20" s="51"/>
      <c r="G20" s="46">
        <f>Rekapitulace!I20</f>
        <v>0</v>
      </c>
    </row>
    <row r="21" spans="1:7" ht="15.95" customHeight="1" x14ac:dyDescent="0.2">
      <c r="A21" s="53" t="s">
        <v>28</v>
      </c>
      <c r="B21" s="8"/>
      <c r="C21" s="46">
        <f>HZS</f>
        <v>0</v>
      </c>
      <c r="D21" s="30" t="str">
        <f>Rekapitulace!A21</f>
        <v>Kompletační činnost (IČD)</v>
      </c>
      <c r="E21" s="50"/>
      <c r="F21" s="51"/>
      <c r="G21" s="46">
        <f>Rekapitulace!I21</f>
        <v>0</v>
      </c>
    </row>
    <row r="22" spans="1:7" ht="15.95" customHeight="1" x14ac:dyDescent="0.2">
      <c r="A22" s="11" t="s">
        <v>29</v>
      </c>
      <c r="B22" s="13"/>
      <c r="C22" s="46">
        <f>C19+C21</f>
        <v>0</v>
      </c>
      <c r="D22" s="30" t="s">
        <v>30</v>
      </c>
      <c r="E22" s="50"/>
      <c r="F22" s="51"/>
      <c r="G22" s="46">
        <f>G23-SUM(G15:G21)</f>
        <v>0</v>
      </c>
    </row>
    <row r="23" spans="1:7" ht="15.95" customHeight="1" thickBot="1" x14ac:dyDescent="0.25">
      <c r="A23" s="30" t="s">
        <v>31</v>
      </c>
      <c r="B23" s="31"/>
      <c r="C23" s="55">
        <f>C22+G23</f>
        <v>0</v>
      </c>
      <c r="D23" s="56" t="s">
        <v>32</v>
      </c>
      <c r="E23" s="57"/>
      <c r="F23" s="58"/>
      <c r="G23" s="46">
        <f>VRN</f>
        <v>0</v>
      </c>
    </row>
    <row r="24" spans="1:7" x14ac:dyDescent="0.2">
      <c r="A24" s="59" t="s">
        <v>33</v>
      </c>
      <c r="B24" s="60"/>
      <c r="C24" s="61" t="s">
        <v>34</v>
      </c>
      <c r="D24" s="60"/>
      <c r="E24" s="61" t="s">
        <v>35</v>
      </c>
      <c r="F24" s="60"/>
      <c r="G24" s="62"/>
    </row>
    <row r="25" spans="1:7" x14ac:dyDescent="0.2">
      <c r="A25" s="19"/>
      <c r="B25" s="21"/>
      <c r="C25" s="22" t="s">
        <v>36</v>
      </c>
      <c r="D25" s="21"/>
      <c r="E25" s="22" t="s">
        <v>36</v>
      </c>
      <c r="F25" s="21"/>
      <c r="G25" s="23"/>
    </row>
    <row r="26" spans="1:7" x14ac:dyDescent="0.2">
      <c r="A26" s="11" t="s">
        <v>37</v>
      </c>
      <c r="B26" s="63"/>
      <c r="C26" s="34" t="s">
        <v>37</v>
      </c>
      <c r="D26" s="13"/>
      <c r="E26" s="34" t="s">
        <v>37</v>
      </c>
      <c r="F26" s="13"/>
      <c r="G26" s="14"/>
    </row>
    <row r="27" spans="1:7" x14ac:dyDescent="0.2">
      <c r="A27" s="11"/>
      <c r="B27" s="64"/>
      <c r="C27" s="34" t="s">
        <v>38</v>
      </c>
      <c r="D27" s="13"/>
      <c r="E27" s="34" t="s">
        <v>39</v>
      </c>
      <c r="F27" s="13"/>
      <c r="G27" s="14"/>
    </row>
    <row r="28" spans="1:7" x14ac:dyDescent="0.2">
      <c r="A28" s="11"/>
      <c r="B28" s="13"/>
      <c r="C28" s="34"/>
      <c r="D28" s="13"/>
      <c r="E28" s="34"/>
      <c r="F28" s="13"/>
      <c r="G28" s="14"/>
    </row>
    <row r="29" spans="1:7" ht="97.5" customHeight="1" x14ac:dyDescent="0.2">
      <c r="A29" s="11"/>
      <c r="B29" s="13"/>
      <c r="C29" s="34"/>
      <c r="D29" s="13"/>
      <c r="E29" s="34"/>
      <c r="F29" s="13"/>
      <c r="G29" s="14"/>
    </row>
    <row r="30" spans="1:7" x14ac:dyDescent="0.2">
      <c r="A30" s="19" t="s">
        <v>40</v>
      </c>
      <c r="B30" s="21"/>
      <c r="C30" s="65">
        <v>0</v>
      </c>
      <c r="D30" s="21" t="s">
        <v>41</v>
      </c>
      <c r="E30" s="22"/>
      <c r="F30" s="66">
        <f>ROUND(C23-F32,0)</f>
        <v>0</v>
      </c>
      <c r="G30" s="23"/>
    </row>
    <row r="31" spans="1:7" x14ac:dyDescent="0.2">
      <c r="A31" s="19" t="s">
        <v>42</v>
      </c>
      <c r="B31" s="21"/>
      <c r="C31" s="65">
        <v>0</v>
      </c>
      <c r="D31" s="21" t="s">
        <v>41</v>
      </c>
      <c r="E31" s="22"/>
      <c r="F31" s="67">
        <f>ROUND(PRODUCT(F30,C31/100),1)</f>
        <v>0</v>
      </c>
      <c r="G31" s="33"/>
    </row>
    <row r="32" spans="1:7" x14ac:dyDescent="0.2">
      <c r="A32" s="19" t="s">
        <v>40</v>
      </c>
      <c r="B32" s="21"/>
      <c r="C32" s="65">
        <v>0</v>
      </c>
      <c r="D32" s="21" t="s">
        <v>41</v>
      </c>
      <c r="E32" s="22"/>
      <c r="F32" s="66">
        <v>0</v>
      </c>
      <c r="G32" s="23"/>
    </row>
    <row r="33" spans="1:8" x14ac:dyDescent="0.2">
      <c r="A33" s="19" t="s">
        <v>42</v>
      </c>
      <c r="B33" s="21"/>
      <c r="C33" s="65">
        <f>SazbaDPH2</f>
        <v>0</v>
      </c>
      <c r="D33" s="21" t="s">
        <v>41</v>
      </c>
      <c r="E33" s="22"/>
      <c r="F33" s="67">
        <f>ROUND(PRODUCT(F32,C33/100),1)</f>
        <v>0</v>
      </c>
      <c r="G33" s="33"/>
    </row>
    <row r="34" spans="1:8" s="73" customFormat="1" ht="19.5" customHeight="1" thickBot="1" x14ac:dyDescent="0.3">
      <c r="A34" s="68" t="s">
        <v>43</v>
      </c>
      <c r="B34" s="69"/>
      <c r="C34" s="69"/>
      <c r="D34" s="69"/>
      <c r="E34" s="70"/>
      <c r="F34" s="71">
        <f>CEILING(SUM(F30:F33),1)</f>
        <v>0</v>
      </c>
      <c r="G34" s="72"/>
    </row>
    <row r="36" spans="1:8" x14ac:dyDescent="0.2">
      <c r="A36" s="74" t="s">
        <v>44</v>
      </c>
      <c r="B36" s="74"/>
      <c r="C36" s="74"/>
      <c r="D36" s="74"/>
      <c r="E36" s="74"/>
      <c r="F36" s="74"/>
      <c r="G36" s="74"/>
      <c r="H36" t="s">
        <v>5</v>
      </c>
    </row>
    <row r="37" spans="1:8" ht="14.25" customHeight="1" x14ac:dyDescent="0.2">
      <c r="A37" s="74"/>
      <c r="B37" s="181"/>
      <c r="C37" s="181"/>
      <c r="D37" s="181"/>
      <c r="E37" s="181"/>
      <c r="F37" s="181"/>
      <c r="G37" s="181"/>
      <c r="H37" t="s">
        <v>5</v>
      </c>
    </row>
    <row r="38" spans="1:8" ht="12.75" customHeight="1" x14ac:dyDescent="0.2">
      <c r="A38" s="75"/>
      <c r="B38" s="181"/>
      <c r="C38" s="181"/>
      <c r="D38" s="181"/>
      <c r="E38" s="181"/>
      <c r="F38" s="181"/>
      <c r="G38" s="181"/>
      <c r="H38" t="s">
        <v>5</v>
      </c>
    </row>
    <row r="39" spans="1:8" x14ac:dyDescent="0.2">
      <c r="A39" s="75"/>
      <c r="B39" s="181"/>
      <c r="C39" s="181"/>
      <c r="D39" s="181"/>
      <c r="E39" s="181"/>
      <c r="F39" s="181"/>
      <c r="G39" s="181"/>
      <c r="H39" t="s">
        <v>5</v>
      </c>
    </row>
    <row r="40" spans="1:8" x14ac:dyDescent="0.2">
      <c r="A40" s="75"/>
      <c r="B40" s="181"/>
      <c r="C40" s="181"/>
      <c r="D40" s="181"/>
      <c r="E40" s="181"/>
      <c r="F40" s="181"/>
      <c r="G40" s="181"/>
      <c r="H40" t="s">
        <v>5</v>
      </c>
    </row>
    <row r="41" spans="1:8" x14ac:dyDescent="0.2">
      <c r="A41" s="75"/>
      <c r="B41" s="181"/>
      <c r="C41" s="181"/>
      <c r="D41" s="181"/>
      <c r="E41" s="181"/>
      <c r="F41" s="181"/>
      <c r="G41" s="181"/>
      <c r="H41" t="s">
        <v>5</v>
      </c>
    </row>
    <row r="42" spans="1:8" x14ac:dyDescent="0.2">
      <c r="A42" s="75"/>
      <c r="B42" s="181"/>
      <c r="C42" s="181"/>
      <c r="D42" s="181"/>
      <c r="E42" s="181"/>
      <c r="F42" s="181"/>
      <c r="G42" s="181"/>
      <c r="H42" t="s">
        <v>5</v>
      </c>
    </row>
    <row r="43" spans="1:8" x14ac:dyDescent="0.2">
      <c r="A43" s="75"/>
      <c r="B43" s="181"/>
      <c r="C43" s="181"/>
      <c r="D43" s="181"/>
      <c r="E43" s="181"/>
      <c r="F43" s="181"/>
      <c r="G43" s="181"/>
      <c r="H43" t="s">
        <v>5</v>
      </c>
    </row>
    <row r="44" spans="1:8" x14ac:dyDescent="0.2">
      <c r="A44" s="75"/>
      <c r="B44" s="181"/>
      <c r="C44" s="181"/>
      <c r="D44" s="181"/>
      <c r="E44" s="181"/>
      <c r="F44" s="181"/>
      <c r="G44" s="181"/>
      <c r="H44" t="s">
        <v>5</v>
      </c>
    </row>
    <row r="45" spans="1:8" x14ac:dyDescent="0.2">
      <c r="A45" s="75"/>
      <c r="B45" s="181"/>
      <c r="C45" s="181"/>
      <c r="D45" s="181"/>
      <c r="E45" s="181"/>
      <c r="F45" s="181"/>
      <c r="G45" s="181"/>
      <c r="H45" t="s">
        <v>5</v>
      </c>
    </row>
    <row r="46" spans="1:8" x14ac:dyDescent="0.2">
      <c r="B46" s="175"/>
      <c r="C46" s="175"/>
      <c r="D46" s="175"/>
      <c r="E46" s="175"/>
      <c r="F46" s="175"/>
      <c r="G46" s="175"/>
    </row>
    <row r="47" spans="1:8" x14ac:dyDescent="0.2">
      <c r="B47" s="175"/>
      <c r="C47" s="175"/>
      <c r="D47" s="175"/>
      <c r="E47" s="175"/>
      <c r="F47" s="175"/>
      <c r="G47" s="175"/>
    </row>
    <row r="48" spans="1:8" x14ac:dyDescent="0.2">
      <c r="B48" s="175"/>
      <c r="C48" s="175"/>
      <c r="D48" s="175"/>
      <c r="E48" s="175"/>
      <c r="F48" s="175"/>
      <c r="G48" s="175"/>
    </row>
    <row r="49" spans="2:7" x14ac:dyDescent="0.2">
      <c r="B49" s="175"/>
      <c r="C49" s="175"/>
      <c r="D49" s="175"/>
      <c r="E49" s="175"/>
      <c r="F49" s="175"/>
      <c r="G49" s="175"/>
    </row>
    <row r="50" spans="2:7" x14ac:dyDescent="0.2">
      <c r="B50" s="175"/>
      <c r="C50" s="175"/>
      <c r="D50" s="175"/>
      <c r="E50" s="175"/>
      <c r="F50" s="175"/>
      <c r="G50" s="175"/>
    </row>
    <row r="51" spans="2:7" x14ac:dyDescent="0.2">
      <c r="B51" s="175"/>
      <c r="C51" s="175"/>
      <c r="D51" s="175"/>
      <c r="E51" s="175"/>
      <c r="F51" s="175"/>
      <c r="G51" s="175"/>
    </row>
    <row r="52" spans="2:7" x14ac:dyDescent="0.2">
      <c r="B52" s="175"/>
      <c r="C52" s="175"/>
      <c r="D52" s="175"/>
      <c r="E52" s="175"/>
      <c r="F52" s="175"/>
      <c r="G52" s="175"/>
    </row>
    <row r="53" spans="2:7" x14ac:dyDescent="0.2">
      <c r="B53" s="175"/>
      <c r="C53" s="175"/>
      <c r="D53" s="175"/>
      <c r="E53" s="175"/>
      <c r="F53" s="175"/>
      <c r="G53" s="175"/>
    </row>
    <row r="54" spans="2:7" x14ac:dyDescent="0.2">
      <c r="B54" s="175"/>
      <c r="C54" s="175"/>
      <c r="D54" s="175"/>
      <c r="E54" s="175"/>
      <c r="F54" s="175"/>
      <c r="G54" s="175"/>
    </row>
    <row r="55" spans="2:7" x14ac:dyDescent="0.2">
      <c r="B55" s="175"/>
      <c r="C55" s="175"/>
      <c r="D55" s="175"/>
      <c r="E55" s="175"/>
      <c r="F55" s="175"/>
      <c r="G55" s="175"/>
    </row>
  </sheetData>
  <mergeCells count="14">
    <mergeCell ref="B47:G47"/>
    <mergeCell ref="C8:D8"/>
    <mergeCell ref="C9:D9"/>
    <mergeCell ref="E12:G12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4"/>
  <sheetViews>
    <sheetView workbookViewId="0">
      <selection activeCell="H23" sqref="H23:I23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82" t="s">
        <v>6</v>
      </c>
      <c r="B1" s="183"/>
      <c r="C1" s="76" t="str">
        <f>CONCATENATE(cislostavby," ",nazevstavby)</f>
        <v>1 Zvýšení trakčního výkonu TNS Střelná</v>
      </c>
      <c r="D1" s="77"/>
      <c r="E1" s="78"/>
      <c r="F1" s="77"/>
      <c r="G1" s="79" t="s">
        <v>45</v>
      </c>
      <c r="H1" s="80" t="s">
        <v>73</v>
      </c>
      <c r="I1" s="81"/>
    </row>
    <row r="2" spans="1:57" ht="13.5" thickBot="1" x14ac:dyDescent="0.25">
      <c r="A2" s="184" t="s">
        <v>2</v>
      </c>
      <c r="B2" s="185"/>
      <c r="C2" s="82" t="str">
        <f>CONCATENATE(cisloobjektu," ",nazevobjektu)</f>
        <v>1:00:00 Vyhřívání žlabů budova měnírny</v>
      </c>
      <c r="D2" s="83"/>
      <c r="E2" s="84"/>
      <c r="F2" s="83"/>
      <c r="G2" s="186" t="s">
        <v>74</v>
      </c>
      <c r="H2" s="187"/>
      <c r="I2" s="188"/>
    </row>
    <row r="3" spans="1:57" ht="13.5" thickTop="1" x14ac:dyDescent="0.2">
      <c r="F3" s="13"/>
    </row>
    <row r="4" spans="1:57" ht="19.5" customHeight="1" x14ac:dyDescent="0.25">
      <c r="A4" s="85" t="s">
        <v>46</v>
      </c>
      <c r="B4" s="86"/>
      <c r="C4" s="86"/>
      <c r="D4" s="86"/>
      <c r="E4" s="87"/>
      <c r="F4" s="86"/>
      <c r="G4" s="86"/>
      <c r="H4" s="86"/>
      <c r="I4" s="86"/>
    </row>
    <row r="5" spans="1:57" ht="13.5" thickBot="1" x14ac:dyDescent="0.25"/>
    <row r="6" spans="1:57" s="13" customFormat="1" ht="13.5" thickBot="1" x14ac:dyDescent="0.25">
      <c r="A6" s="88"/>
      <c r="B6" s="89" t="s">
        <v>47</v>
      </c>
      <c r="C6" s="89"/>
      <c r="D6" s="90"/>
      <c r="E6" s="91" t="s">
        <v>48</v>
      </c>
      <c r="F6" s="92" t="s">
        <v>49</v>
      </c>
      <c r="G6" s="92" t="s">
        <v>50</v>
      </c>
      <c r="H6" s="92" t="s">
        <v>51</v>
      </c>
      <c r="I6" s="93" t="s">
        <v>28</v>
      </c>
    </row>
    <row r="7" spans="1:57" s="13" customFormat="1" x14ac:dyDescent="0.2">
      <c r="A7" s="171" t="str">
        <f>Položky!B7</f>
        <v>M0101</v>
      </c>
      <c r="B7" s="94" t="str">
        <f>Položky!C7</f>
        <v>BLESKOSVOD</v>
      </c>
      <c r="D7" s="95"/>
      <c r="E7" s="172">
        <f>Položky!BA11</f>
        <v>0</v>
      </c>
      <c r="F7" s="173">
        <f>Položky!BB11</f>
        <v>0</v>
      </c>
      <c r="G7" s="173">
        <f>Položky!BC11</f>
        <v>0</v>
      </c>
      <c r="H7" s="173">
        <f>Položky!BD11</f>
        <v>0</v>
      </c>
      <c r="I7" s="174">
        <f>Položky!BE11</f>
        <v>0</v>
      </c>
    </row>
    <row r="8" spans="1:57" s="13" customFormat="1" x14ac:dyDescent="0.2">
      <c r="A8" s="171" t="str">
        <f>Položky!B12</f>
        <v>M0164</v>
      </c>
      <c r="B8" s="94" t="str">
        <f>Položky!C12</f>
        <v>Montáž vyhřívání oklapů</v>
      </c>
      <c r="D8" s="95"/>
      <c r="E8" s="172">
        <f>Položky!BA22</f>
        <v>0</v>
      </c>
      <c r="F8" s="173">
        <f>Položky!BB22</f>
        <v>0</v>
      </c>
      <c r="G8" s="173">
        <f>Položky!BC22</f>
        <v>0</v>
      </c>
      <c r="H8" s="173">
        <f>Položky!BD22</f>
        <v>0</v>
      </c>
      <c r="I8" s="174">
        <f>Položky!BE22</f>
        <v>0</v>
      </c>
    </row>
    <row r="9" spans="1:57" s="13" customFormat="1" ht="13.5" thickBot="1" x14ac:dyDescent="0.25">
      <c r="A9" s="171" t="str">
        <f>Položky!B23</f>
        <v>M0165</v>
      </c>
      <c r="B9" s="94" t="str">
        <f>Položky!C23</f>
        <v>Materiál vyhřívání okapů</v>
      </c>
      <c r="D9" s="95"/>
      <c r="E9" s="172">
        <f>Položky!BA34</f>
        <v>0</v>
      </c>
      <c r="F9" s="173">
        <f>Položky!BB34</f>
        <v>0</v>
      </c>
      <c r="G9" s="173">
        <f>Položky!BC34</f>
        <v>0</v>
      </c>
      <c r="H9" s="173">
        <f>Položky!BD34</f>
        <v>0</v>
      </c>
      <c r="I9" s="174">
        <f>Položky!BE34</f>
        <v>0</v>
      </c>
    </row>
    <row r="10" spans="1:57" s="102" customFormat="1" ht="13.5" thickBot="1" x14ac:dyDescent="0.25">
      <c r="A10" s="96"/>
      <c r="B10" s="97" t="s">
        <v>52</v>
      </c>
      <c r="C10" s="97"/>
      <c r="D10" s="98"/>
      <c r="E10" s="99">
        <f>SUM(E7:E9)</f>
        <v>0</v>
      </c>
      <c r="F10" s="100">
        <f>SUM(F7:F9)</f>
        <v>0</v>
      </c>
      <c r="G10" s="100">
        <f>SUM(G7:G9)</f>
        <v>0</v>
      </c>
      <c r="H10" s="100">
        <f>SUM(H7:H9)</f>
        <v>0</v>
      </c>
      <c r="I10" s="101">
        <f>SUM(I7:I9)</f>
        <v>0</v>
      </c>
    </row>
    <row r="11" spans="1:57" x14ac:dyDescent="0.2">
      <c r="A11" s="13"/>
      <c r="B11" s="13"/>
      <c r="C11" s="13"/>
      <c r="D11" s="13"/>
      <c r="E11" s="13"/>
      <c r="F11" s="13"/>
      <c r="G11" s="13"/>
      <c r="H11" s="13"/>
      <c r="I11" s="13"/>
    </row>
    <row r="12" spans="1:57" ht="19.5" customHeight="1" x14ac:dyDescent="0.25">
      <c r="A12" s="86" t="s">
        <v>53</v>
      </c>
      <c r="B12" s="86"/>
      <c r="C12" s="86"/>
      <c r="D12" s="86"/>
      <c r="E12" s="86"/>
      <c r="F12" s="86"/>
      <c r="G12" s="103"/>
      <c r="H12" s="86"/>
      <c r="I12" s="86"/>
      <c r="BA12" s="35"/>
      <c r="BB12" s="35"/>
      <c r="BC12" s="35"/>
      <c r="BD12" s="35"/>
      <c r="BE12" s="35"/>
    </row>
    <row r="13" spans="1:57" ht="13.5" thickBot="1" x14ac:dyDescent="0.25"/>
    <row r="14" spans="1:57" x14ac:dyDescent="0.2">
      <c r="A14" s="104" t="s">
        <v>54</v>
      </c>
      <c r="B14" s="105"/>
      <c r="C14" s="105"/>
      <c r="D14" s="106"/>
      <c r="E14" s="107" t="s">
        <v>55</v>
      </c>
      <c r="F14" s="108" t="s">
        <v>56</v>
      </c>
      <c r="G14" s="109" t="s">
        <v>57</v>
      </c>
      <c r="H14" s="110"/>
      <c r="I14" s="111" t="s">
        <v>55</v>
      </c>
    </row>
    <row r="15" spans="1:57" x14ac:dyDescent="0.2">
      <c r="A15" s="112" t="s">
        <v>115</v>
      </c>
      <c r="B15" s="113"/>
      <c r="C15" s="113"/>
      <c r="D15" s="114"/>
      <c r="E15" s="115">
        <v>0</v>
      </c>
      <c r="F15" s="116">
        <v>0</v>
      </c>
      <c r="G15" s="117">
        <f t="shared" ref="G15:G22" si="0">CHOOSE(BA15+1,HSV+PSV,HSV+PSV+Mont,HSV+PSV+Dodavka+Mont,HSV,PSV,Mont,Dodavka,Mont+Dodavka,0)</f>
        <v>0</v>
      </c>
      <c r="H15" s="118"/>
      <c r="I15" s="119">
        <f t="shared" ref="I15:I22" si="1">E15+F15*G15/100</f>
        <v>0</v>
      </c>
      <c r="BA15">
        <v>0</v>
      </c>
    </row>
    <row r="16" spans="1:57" x14ac:dyDescent="0.2">
      <c r="A16" s="112" t="s">
        <v>116</v>
      </c>
      <c r="B16" s="113"/>
      <c r="C16" s="113"/>
      <c r="D16" s="114"/>
      <c r="E16" s="115">
        <v>0</v>
      </c>
      <c r="F16" s="116">
        <v>0</v>
      </c>
      <c r="G16" s="117">
        <f t="shared" si="0"/>
        <v>0</v>
      </c>
      <c r="H16" s="118"/>
      <c r="I16" s="119">
        <f t="shared" si="1"/>
        <v>0</v>
      </c>
      <c r="BA16">
        <v>0</v>
      </c>
    </row>
    <row r="17" spans="1:53" x14ac:dyDescent="0.2">
      <c r="A17" s="112" t="s">
        <v>117</v>
      </c>
      <c r="B17" s="113"/>
      <c r="C17" s="113"/>
      <c r="D17" s="114"/>
      <c r="E17" s="115">
        <v>0</v>
      </c>
      <c r="F17" s="116">
        <v>0</v>
      </c>
      <c r="G17" s="117">
        <f t="shared" si="0"/>
        <v>0</v>
      </c>
      <c r="H17" s="118"/>
      <c r="I17" s="119">
        <f t="shared" si="1"/>
        <v>0</v>
      </c>
      <c r="BA17">
        <v>0</v>
      </c>
    </row>
    <row r="18" spans="1:53" x14ac:dyDescent="0.2">
      <c r="A18" s="112" t="s">
        <v>118</v>
      </c>
      <c r="B18" s="113"/>
      <c r="C18" s="113"/>
      <c r="D18" s="114"/>
      <c r="E18" s="115">
        <v>0</v>
      </c>
      <c r="F18" s="116">
        <v>0</v>
      </c>
      <c r="G18" s="117">
        <f t="shared" si="0"/>
        <v>0</v>
      </c>
      <c r="H18" s="118"/>
      <c r="I18" s="119">
        <f t="shared" si="1"/>
        <v>0</v>
      </c>
      <c r="BA18">
        <v>0</v>
      </c>
    </row>
    <row r="19" spans="1:53" x14ac:dyDescent="0.2">
      <c r="A19" s="112" t="s">
        <v>119</v>
      </c>
      <c r="B19" s="113"/>
      <c r="C19" s="113"/>
      <c r="D19" s="114"/>
      <c r="E19" s="115">
        <v>0</v>
      </c>
      <c r="F19" s="116">
        <v>0</v>
      </c>
      <c r="G19" s="117">
        <f t="shared" si="0"/>
        <v>0</v>
      </c>
      <c r="H19" s="118"/>
      <c r="I19" s="119">
        <f t="shared" si="1"/>
        <v>0</v>
      </c>
      <c r="BA19">
        <v>1</v>
      </c>
    </row>
    <row r="20" spans="1:53" x14ac:dyDescent="0.2">
      <c r="A20" s="112" t="s">
        <v>120</v>
      </c>
      <c r="B20" s="113"/>
      <c r="C20" s="113"/>
      <c r="D20" s="114"/>
      <c r="E20" s="115">
        <v>0</v>
      </c>
      <c r="F20" s="116">
        <v>0</v>
      </c>
      <c r="G20" s="117">
        <f t="shared" si="0"/>
        <v>0</v>
      </c>
      <c r="H20" s="118"/>
      <c r="I20" s="119">
        <f t="shared" si="1"/>
        <v>0</v>
      </c>
      <c r="BA20">
        <v>1</v>
      </c>
    </row>
    <row r="21" spans="1:53" x14ac:dyDescent="0.2">
      <c r="A21" s="112" t="s">
        <v>121</v>
      </c>
      <c r="B21" s="113"/>
      <c r="C21" s="113"/>
      <c r="D21" s="114"/>
      <c r="E21" s="115">
        <v>0</v>
      </c>
      <c r="F21" s="116">
        <v>0</v>
      </c>
      <c r="G21" s="117">
        <f t="shared" si="0"/>
        <v>0</v>
      </c>
      <c r="H21" s="118"/>
      <c r="I21" s="119">
        <f t="shared" si="1"/>
        <v>0</v>
      </c>
      <c r="BA21">
        <v>2</v>
      </c>
    </row>
    <row r="22" spans="1:53" x14ac:dyDescent="0.2">
      <c r="A22" s="112" t="s">
        <v>122</v>
      </c>
      <c r="B22" s="113"/>
      <c r="C22" s="113"/>
      <c r="D22" s="114"/>
      <c r="E22" s="115">
        <v>0</v>
      </c>
      <c r="F22" s="116">
        <v>0</v>
      </c>
      <c r="G22" s="117">
        <f t="shared" si="0"/>
        <v>0</v>
      </c>
      <c r="H22" s="118"/>
      <c r="I22" s="119">
        <f t="shared" si="1"/>
        <v>0</v>
      </c>
      <c r="BA22">
        <v>2</v>
      </c>
    </row>
    <row r="23" spans="1:53" ht="13.5" thickBot="1" x14ac:dyDescent="0.25">
      <c r="A23" s="120"/>
      <c r="B23" s="121" t="s">
        <v>58</v>
      </c>
      <c r="C23" s="122"/>
      <c r="D23" s="123"/>
      <c r="E23" s="124"/>
      <c r="F23" s="125"/>
      <c r="G23" s="125"/>
      <c r="H23" s="189">
        <f>SUM(I15:I22)</f>
        <v>0</v>
      </c>
      <c r="I23" s="190"/>
    </row>
    <row r="25" spans="1:53" x14ac:dyDescent="0.2">
      <c r="B25" s="102"/>
      <c r="F25" s="126"/>
      <c r="G25" s="127"/>
      <c r="H25" s="127"/>
      <c r="I25" s="128"/>
    </row>
    <row r="26" spans="1:53" x14ac:dyDescent="0.2">
      <c r="F26" s="126"/>
      <c r="G26" s="127"/>
      <c r="H26" s="127"/>
      <c r="I26" s="128"/>
    </row>
    <row r="27" spans="1:53" x14ac:dyDescent="0.2">
      <c r="F27" s="126"/>
      <c r="G27" s="127"/>
      <c r="H27" s="127"/>
      <c r="I27" s="128"/>
    </row>
    <row r="28" spans="1:53" x14ac:dyDescent="0.2">
      <c r="F28" s="126"/>
      <c r="G28" s="127"/>
      <c r="H28" s="127"/>
      <c r="I28" s="128"/>
    </row>
    <row r="29" spans="1:53" x14ac:dyDescent="0.2">
      <c r="F29" s="126"/>
      <c r="G29" s="127"/>
      <c r="H29" s="127"/>
      <c r="I29" s="128"/>
    </row>
    <row r="30" spans="1:53" x14ac:dyDescent="0.2">
      <c r="F30" s="126"/>
      <c r="G30" s="127"/>
      <c r="H30" s="127"/>
      <c r="I30" s="128"/>
    </row>
    <row r="31" spans="1:53" x14ac:dyDescent="0.2">
      <c r="F31" s="126"/>
      <c r="G31" s="127"/>
      <c r="H31" s="127"/>
      <c r="I31" s="128"/>
    </row>
    <row r="32" spans="1:53" x14ac:dyDescent="0.2">
      <c r="F32" s="126"/>
      <c r="G32" s="127"/>
      <c r="H32" s="127"/>
      <c r="I32" s="128"/>
    </row>
    <row r="33" spans="6:9" x14ac:dyDescent="0.2">
      <c r="F33" s="126"/>
      <c r="G33" s="127"/>
      <c r="H33" s="127"/>
      <c r="I33" s="128"/>
    </row>
    <row r="34" spans="6:9" x14ac:dyDescent="0.2">
      <c r="F34" s="126"/>
      <c r="G34" s="127"/>
      <c r="H34" s="127"/>
      <c r="I34" s="128"/>
    </row>
    <row r="35" spans="6:9" x14ac:dyDescent="0.2">
      <c r="F35" s="126"/>
      <c r="G35" s="127"/>
      <c r="H35" s="127"/>
      <c r="I35" s="128"/>
    </row>
    <row r="36" spans="6:9" x14ac:dyDescent="0.2">
      <c r="F36" s="126"/>
      <c r="G36" s="127"/>
      <c r="H36" s="127"/>
      <c r="I36" s="128"/>
    </row>
    <row r="37" spans="6:9" x14ac:dyDescent="0.2">
      <c r="F37" s="126"/>
      <c r="G37" s="127"/>
      <c r="H37" s="127"/>
      <c r="I37" s="128"/>
    </row>
    <row r="38" spans="6:9" x14ac:dyDescent="0.2">
      <c r="F38" s="126"/>
      <c r="G38" s="127"/>
      <c r="H38" s="127"/>
      <c r="I38" s="128"/>
    </row>
    <row r="39" spans="6:9" x14ac:dyDescent="0.2">
      <c r="F39" s="126"/>
      <c r="G39" s="127"/>
      <c r="H39" s="127"/>
      <c r="I39" s="128"/>
    </row>
    <row r="40" spans="6:9" x14ac:dyDescent="0.2">
      <c r="F40" s="126"/>
      <c r="G40" s="127"/>
      <c r="H40" s="127"/>
      <c r="I40" s="128"/>
    </row>
    <row r="41" spans="6:9" x14ac:dyDescent="0.2">
      <c r="F41" s="126"/>
      <c r="G41" s="127"/>
      <c r="H41" s="127"/>
      <c r="I41" s="128"/>
    </row>
    <row r="42" spans="6:9" x14ac:dyDescent="0.2">
      <c r="F42" s="126"/>
      <c r="G42" s="127"/>
      <c r="H42" s="127"/>
      <c r="I42" s="128"/>
    </row>
    <row r="43" spans="6:9" x14ac:dyDescent="0.2">
      <c r="F43" s="126"/>
      <c r="G43" s="127"/>
      <c r="H43" s="127"/>
      <c r="I43" s="128"/>
    </row>
    <row r="44" spans="6:9" x14ac:dyDescent="0.2">
      <c r="F44" s="126"/>
      <c r="G44" s="127"/>
      <c r="H44" s="127"/>
      <c r="I44" s="128"/>
    </row>
    <row r="45" spans="6:9" x14ac:dyDescent="0.2">
      <c r="F45" s="126"/>
      <c r="G45" s="127"/>
      <c r="H45" s="127"/>
      <c r="I45" s="128"/>
    </row>
    <row r="46" spans="6:9" x14ac:dyDescent="0.2">
      <c r="F46" s="126"/>
      <c r="G46" s="127"/>
      <c r="H46" s="127"/>
      <c r="I46" s="128"/>
    </row>
    <row r="47" spans="6:9" x14ac:dyDescent="0.2">
      <c r="F47" s="126"/>
      <c r="G47" s="127"/>
      <c r="H47" s="127"/>
      <c r="I47" s="128"/>
    </row>
    <row r="48" spans="6:9" x14ac:dyDescent="0.2">
      <c r="F48" s="126"/>
      <c r="G48" s="127"/>
      <c r="H48" s="127"/>
      <c r="I48" s="128"/>
    </row>
    <row r="49" spans="6:9" x14ac:dyDescent="0.2">
      <c r="F49" s="126"/>
      <c r="G49" s="127"/>
      <c r="H49" s="127"/>
      <c r="I49" s="128"/>
    </row>
    <row r="50" spans="6:9" x14ac:dyDescent="0.2">
      <c r="F50" s="126"/>
      <c r="G50" s="127"/>
      <c r="H50" s="127"/>
      <c r="I50" s="128"/>
    </row>
    <row r="51" spans="6:9" x14ac:dyDescent="0.2">
      <c r="F51" s="126"/>
      <c r="G51" s="127"/>
      <c r="H51" s="127"/>
      <c r="I51" s="128"/>
    </row>
    <row r="52" spans="6:9" x14ac:dyDescent="0.2">
      <c r="F52" s="126"/>
      <c r="G52" s="127"/>
      <c r="H52" s="127"/>
      <c r="I52" s="128"/>
    </row>
    <row r="53" spans="6:9" x14ac:dyDescent="0.2">
      <c r="F53" s="126"/>
      <c r="G53" s="127"/>
      <c r="H53" s="127"/>
      <c r="I53" s="128"/>
    </row>
    <row r="54" spans="6:9" x14ac:dyDescent="0.2">
      <c r="F54" s="126"/>
      <c r="G54" s="127"/>
      <c r="H54" s="127"/>
      <c r="I54" s="128"/>
    </row>
    <row r="55" spans="6:9" x14ac:dyDescent="0.2">
      <c r="F55" s="126"/>
      <c r="G55" s="127"/>
      <c r="H55" s="127"/>
      <c r="I55" s="128"/>
    </row>
    <row r="56" spans="6:9" x14ac:dyDescent="0.2">
      <c r="F56" s="126"/>
      <c r="G56" s="127"/>
      <c r="H56" s="127"/>
      <c r="I56" s="128"/>
    </row>
    <row r="57" spans="6:9" x14ac:dyDescent="0.2">
      <c r="F57" s="126"/>
      <c r="G57" s="127"/>
      <c r="H57" s="127"/>
      <c r="I57" s="128"/>
    </row>
    <row r="58" spans="6:9" x14ac:dyDescent="0.2">
      <c r="F58" s="126"/>
      <c r="G58" s="127"/>
      <c r="H58" s="127"/>
      <c r="I58" s="128"/>
    </row>
    <row r="59" spans="6:9" x14ac:dyDescent="0.2">
      <c r="F59" s="126"/>
      <c r="G59" s="127"/>
      <c r="H59" s="127"/>
      <c r="I59" s="128"/>
    </row>
    <row r="60" spans="6:9" x14ac:dyDescent="0.2">
      <c r="F60" s="126"/>
      <c r="G60" s="127"/>
      <c r="H60" s="127"/>
      <c r="I60" s="128"/>
    </row>
    <row r="61" spans="6:9" x14ac:dyDescent="0.2">
      <c r="F61" s="126"/>
      <c r="G61" s="127"/>
      <c r="H61" s="127"/>
      <c r="I61" s="128"/>
    </row>
    <row r="62" spans="6:9" x14ac:dyDescent="0.2">
      <c r="F62" s="126"/>
      <c r="G62" s="127"/>
      <c r="H62" s="127"/>
      <c r="I62" s="128"/>
    </row>
    <row r="63" spans="6:9" x14ac:dyDescent="0.2">
      <c r="F63" s="126"/>
      <c r="G63" s="127"/>
      <c r="H63" s="127"/>
      <c r="I63" s="128"/>
    </row>
    <row r="64" spans="6:9" x14ac:dyDescent="0.2">
      <c r="F64" s="126"/>
      <c r="G64" s="127"/>
      <c r="H64" s="127"/>
      <c r="I64" s="128"/>
    </row>
    <row r="65" spans="6:9" x14ac:dyDescent="0.2">
      <c r="F65" s="126"/>
      <c r="G65" s="127"/>
      <c r="H65" s="127"/>
      <c r="I65" s="128"/>
    </row>
    <row r="66" spans="6:9" x14ac:dyDescent="0.2">
      <c r="F66" s="126"/>
      <c r="G66" s="127"/>
      <c r="H66" s="127"/>
      <c r="I66" s="128"/>
    </row>
    <row r="67" spans="6:9" x14ac:dyDescent="0.2">
      <c r="F67" s="126"/>
      <c r="G67" s="127"/>
      <c r="H67" s="127"/>
      <c r="I67" s="128"/>
    </row>
    <row r="68" spans="6:9" x14ac:dyDescent="0.2">
      <c r="F68" s="126"/>
      <c r="G68" s="127"/>
      <c r="H68" s="127"/>
      <c r="I68" s="128"/>
    </row>
    <row r="69" spans="6:9" x14ac:dyDescent="0.2">
      <c r="F69" s="126"/>
      <c r="G69" s="127"/>
      <c r="H69" s="127"/>
      <c r="I69" s="128"/>
    </row>
    <row r="70" spans="6:9" x14ac:dyDescent="0.2">
      <c r="F70" s="126"/>
      <c r="G70" s="127"/>
      <c r="H70" s="127"/>
      <c r="I70" s="128"/>
    </row>
    <row r="71" spans="6:9" x14ac:dyDescent="0.2">
      <c r="F71" s="126"/>
      <c r="G71" s="127"/>
      <c r="H71" s="127"/>
      <c r="I71" s="128"/>
    </row>
    <row r="72" spans="6:9" x14ac:dyDescent="0.2">
      <c r="F72" s="126"/>
      <c r="G72" s="127"/>
      <c r="H72" s="127"/>
      <c r="I72" s="128"/>
    </row>
    <row r="73" spans="6:9" x14ac:dyDescent="0.2">
      <c r="F73" s="126"/>
      <c r="G73" s="127"/>
      <c r="H73" s="127"/>
      <c r="I73" s="128"/>
    </row>
    <row r="74" spans="6:9" x14ac:dyDescent="0.2">
      <c r="F74" s="126"/>
      <c r="G74" s="127"/>
      <c r="H74" s="127"/>
      <c r="I74" s="128"/>
    </row>
  </sheetData>
  <mergeCells count="4">
    <mergeCell ref="A1:B1"/>
    <mergeCell ref="A2:B2"/>
    <mergeCell ref="G2:I2"/>
    <mergeCell ref="H23:I2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07"/>
  <sheetViews>
    <sheetView showGridLines="0" showZeros="0" workbookViewId="0">
      <selection activeCell="F8" sqref="F8:F33"/>
    </sheetView>
  </sheetViews>
  <sheetFormatPr defaultRowHeight="12.75" x14ac:dyDescent="0.2"/>
  <cols>
    <col min="1" max="1" width="4.42578125" style="129" customWidth="1"/>
    <col min="2" max="2" width="11.5703125" style="129" customWidth="1"/>
    <col min="3" max="3" width="40.42578125" style="129" customWidth="1"/>
    <col min="4" max="4" width="5.5703125" style="129" customWidth="1"/>
    <col min="5" max="5" width="8.5703125" style="138" customWidth="1"/>
    <col min="6" max="6" width="9.85546875" style="129" customWidth="1"/>
    <col min="7" max="7" width="13.85546875" style="129" customWidth="1"/>
    <col min="8" max="11" width="9.140625" style="129"/>
    <col min="12" max="12" width="75.42578125" style="129" customWidth="1"/>
    <col min="13" max="16384" width="9.140625" style="129"/>
  </cols>
  <sheetData>
    <row r="1" spans="1:104" ht="15.75" x14ac:dyDescent="0.25">
      <c r="A1" s="191" t="s">
        <v>59</v>
      </c>
      <c r="B1" s="191"/>
      <c r="C1" s="191"/>
      <c r="D1" s="191"/>
      <c r="E1" s="191"/>
      <c r="F1" s="191"/>
      <c r="G1" s="191"/>
    </row>
    <row r="2" spans="1:104" ht="13.5" thickBot="1" x14ac:dyDescent="0.25">
      <c r="B2" s="130"/>
      <c r="C2" s="131"/>
      <c r="D2" s="131"/>
      <c r="E2" s="132"/>
      <c r="F2" s="131"/>
      <c r="G2" s="131"/>
    </row>
    <row r="3" spans="1:104" ht="13.5" thickTop="1" x14ac:dyDescent="0.2">
      <c r="A3" s="182" t="s">
        <v>6</v>
      </c>
      <c r="B3" s="183"/>
      <c r="C3" s="76" t="str">
        <f>CONCATENATE(cislostavby," ",nazevstavby)</f>
        <v>1 Zvýšení trakčního výkonu TNS Střelná</v>
      </c>
      <c r="D3" s="77"/>
      <c r="E3" s="133" t="s">
        <v>1</v>
      </c>
      <c r="F3" s="134" t="str">
        <f>Rekapitulace!H1</f>
        <v>SO 01-06</v>
      </c>
      <c r="G3" s="135"/>
    </row>
    <row r="4" spans="1:104" ht="13.5" thickBot="1" x14ac:dyDescent="0.25">
      <c r="A4" s="192" t="s">
        <v>2</v>
      </c>
      <c r="B4" s="185"/>
      <c r="C4" s="82" t="str">
        <f>CONCATENATE(cisloobjektu," ",nazevobjektu)</f>
        <v>1:00:00 Vyhřívání žlabů budova měnírny</v>
      </c>
      <c r="D4" s="83"/>
      <c r="E4" s="193" t="str">
        <f>Rekapitulace!G2</f>
        <v xml:space="preserve"> Vyhřívání okapů</v>
      </c>
      <c r="F4" s="194"/>
      <c r="G4" s="195"/>
    </row>
    <row r="5" spans="1:104" ht="13.5" thickTop="1" x14ac:dyDescent="0.2">
      <c r="A5" s="136"/>
      <c r="B5" s="137"/>
      <c r="C5" s="137"/>
      <c r="G5" s="139"/>
    </row>
    <row r="6" spans="1:104" x14ac:dyDescent="0.2">
      <c r="A6" s="140" t="s">
        <v>60</v>
      </c>
      <c r="B6" s="141" t="s">
        <v>61</v>
      </c>
      <c r="C6" s="141" t="s">
        <v>62</v>
      </c>
      <c r="D6" s="141" t="s">
        <v>63</v>
      </c>
      <c r="E6" s="142" t="s">
        <v>64</v>
      </c>
      <c r="F6" s="141" t="s">
        <v>65</v>
      </c>
      <c r="G6" s="143" t="s">
        <v>66</v>
      </c>
    </row>
    <row r="7" spans="1:104" x14ac:dyDescent="0.2">
      <c r="A7" s="144" t="s">
        <v>67</v>
      </c>
      <c r="B7" s="145" t="s">
        <v>75</v>
      </c>
      <c r="C7" s="146" t="s">
        <v>76</v>
      </c>
      <c r="D7" s="147"/>
      <c r="E7" s="148"/>
      <c r="F7" s="148"/>
      <c r="G7" s="149"/>
      <c r="H7" s="150"/>
      <c r="I7" s="150"/>
      <c r="O7" s="151">
        <v>1</v>
      </c>
    </row>
    <row r="8" spans="1:104" ht="22.5" x14ac:dyDescent="0.2">
      <c r="A8" s="152">
        <v>1</v>
      </c>
      <c r="B8" s="153" t="s">
        <v>77</v>
      </c>
      <c r="C8" s="154" t="s">
        <v>78</v>
      </c>
      <c r="D8" s="155" t="s">
        <v>79</v>
      </c>
      <c r="E8" s="156">
        <v>4</v>
      </c>
      <c r="F8" s="156"/>
      <c r="G8" s="157">
        <f>E8*F8</f>
        <v>0</v>
      </c>
      <c r="O8" s="151">
        <v>2</v>
      </c>
      <c r="AA8" s="129">
        <v>10</v>
      </c>
      <c r="AB8" s="129">
        <v>0</v>
      </c>
      <c r="AC8" s="129">
        <v>8</v>
      </c>
      <c r="AZ8" s="129">
        <v>5</v>
      </c>
      <c r="BA8" s="129">
        <f>IF(AZ8=1,G8,0)</f>
        <v>0</v>
      </c>
      <c r="BB8" s="129">
        <f>IF(AZ8=2,G8,0)</f>
        <v>0</v>
      </c>
      <c r="BC8" s="129">
        <f>IF(AZ8=3,G8,0)</f>
        <v>0</v>
      </c>
      <c r="BD8" s="129">
        <f>IF(AZ8=4,G8,0)</f>
        <v>0</v>
      </c>
      <c r="BE8" s="129">
        <f>IF(AZ8=5,G8,0)</f>
        <v>0</v>
      </c>
      <c r="CZ8" s="129">
        <v>0</v>
      </c>
    </row>
    <row r="9" spans="1:104" x14ac:dyDescent="0.2">
      <c r="A9" s="152">
        <v>2</v>
      </c>
      <c r="B9" s="153" t="s">
        <v>80</v>
      </c>
      <c r="C9" s="154" t="s">
        <v>81</v>
      </c>
      <c r="D9" s="155" t="s">
        <v>79</v>
      </c>
      <c r="E9" s="156">
        <v>10</v>
      </c>
      <c r="F9" s="156"/>
      <c r="G9" s="157">
        <f>E9*F9</f>
        <v>0</v>
      </c>
      <c r="O9" s="151">
        <v>2</v>
      </c>
      <c r="AA9" s="129">
        <v>10</v>
      </c>
      <c r="AB9" s="129">
        <v>0</v>
      </c>
      <c r="AC9" s="129">
        <v>8</v>
      </c>
      <c r="AZ9" s="129">
        <v>5</v>
      </c>
      <c r="BA9" s="129">
        <f>IF(AZ9=1,G9,0)</f>
        <v>0</v>
      </c>
      <c r="BB9" s="129">
        <f>IF(AZ9=2,G9,0)</f>
        <v>0</v>
      </c>
      <c r="BC9" s="129">
        <f>IF(AZ9=3,G9,0)</f>
        <v>0</v>
      </c>
      <c r="BD9" s="129">
        <f>IF(AZ9=4,G9,0)</f>
        <v>0</v>
      </c>
      <c r="BE9" s="129">
        <f>IF(AZ9=5,G9,0)</f>
        <v>0</v>
      </c>
      <c r="CZ9" s="129">
        <v>0</v>
      </c>
    </row>
    <row r="10" spans="1:104" x14ac:dyDescent="0.2">
      <c r="A10" s="152">
        <v>3</v>
      </c>
      <c r="B10" s="153" t="s">
        <v>82</v>
      </c>
      <c r="C10" s="154" t="s">
        <v>83</v>
      </c>
      <c r="D10" s="155" t="s">
        <v>79</v>
      </c>
      <c r="E10" s="156">
        <v>6</v>
      </c>
      <c r="F10" s="156"/>
      <c r="G10" s="157">
        <f>E10*F10</f>
        <v>0</v>
      </c>
      <c r="O10" s="151">
        <v>2</v>
      </c>
      <c r="AA10" s="129">
        <v>10</v>
      </c>
      <c r="AB10" s="129">
        <v>0</v>
      </c>
      <c r="AC10" s="129">
        <v>8</v>
      </c>
      <c r="AZ10" s="129">
        <v>5</v>
      </c>
      <c r="BA10" s="129">
        <f>IF(AZ10=1,G10,0)</f>
        <v>0</v>
      </c>
      <c r="BB10" s="129">
        <f>IF(AZ10=2,G10,0)</f>
        <v>0</v>
      </c>
      <c r="BC10" s="129">
        <f>IF(AZ10=3,G10,0)</f>
        <v>0</v>
      </c>
      <c r="BD10" s="129">
        <f>IF(AZ10=4,G10,0)</f>
        <v>0</v>
      </c>
      <c r="BE10" s="129">
        <f>IF(AZ10=5,G10,0)</f>
        <v>0</v>
      </c>
      <c r="CZ10" s="129">
        <v>0</v>
      </c>
    </row>
    <row r="11" spans="1:104" x14ac:dyDescent="0.2">
      <c r="A11" s="158"/>
      <c r="B11" s="159" t="s">
        <v>70</v>
      </c>
      <c r="C11" s="160" t="str">
        <f>CONCATENATE(B7," ",C7)</f>
        <v>M0101 BLESKOSVOD</v>
      </c>
      <c r="D11" s="158"/>
      <c r="E11" s="161"/>
      <c r="F11" s="161"/>
      <c r="G11" s="162">
        <f>SUM(G7:G10)</f>
        <v>0</v>
      </c>
      <c r="O11" s="151">
        <v>4</v>
      </c>
      <c r="BA11" s="163">
        <f>SUM(BA7:BA10)</f>
        <v>0</v>
      </c>
      <c r="BB11" s="163">
        <f>SUM(BB7:BB10)</f>
        <v>0</v>
      </c>
      <c r="BC11" s="163">
        <f>SUM(BC7:BC10)</f>
        <v>0</v>
      </c>
      <c r="BD11" s="163">
        <f>SUM(BD7:BD10)</f>
        <v>0</v>
      </c>
      <c r="BE11" s="163">
        <f>SUM(BE7:BE10)</f>
        <v>0</v>
      </c>
    </row>
    <row r="12" spans="1:104" x14ac:dyDescent="0.2">
      <c r="A12" s="144" t="s">
        <v>67</v>
      </c>
      <c r="B12" s="145" t="s">
        <v>84</v>
      </c>
      <c r="C12" s="146" t="s">
        <v>85</v>
      </c>
      <c r="D12" s="147"/>
      <c r="E12" s="148"/>
      <c r="F12" s="148"/>
      <c r="G12" s="149"/>
      <c r="H12" s="150"/>
      <c r="I12" s="150"/>
      <c r="O12" s="151">
        <v>1</v>
      </c>
    </row>
    <row r="13" spans="1:104" x14ac:dyDescent="0.2">
      <c r="A13" s="152">
        <v>4</v>
      </c>
      <c r="B13" s="153" t="s">
        <v>86</v>
      </c>
      <c r="C13" s="154" t="s">
        <v>87</v>
      </c>
      <c r="D13" s="155" t="s">
        <v>88</v>
      </c>
      <c r="E13" s="156">
        <v>1</v>
      </c>
      <c r="F13" s="156"/>
      <c r="G13" s="157">
        <f t="shared" ref="G13:G21" si="0">E13*F13</f>
        <v>0</v>
      </c>
      <c r="O13" s="151">
        <v>2</v>
      </c>
      <c r="AA13" s="129">
        <v>11</v>
      </c>
      <c r="AB13" s="129">
        <v>3</v>
      </c>
      <c r="AC13" s="129">
        <v>3</v>
      </c>
      <c r="AZ13" s="129">
        <v>4</v>
      </c>
      <c r="BA13" s="129">
        <f t="shared" ref="BA13:BA21" si="1">IF(AZ13=1,G13,0)</f>
        <v>0</v>
      </c>
      <c r="BB13" s="129">
        <f t="shared" ref="BB13:BB21" si="2">IF(AZ13=2,G13,0)</f>
        <v>0</v>
      </c>
      <c r="BC13" s="129">
        <f t="shared" ref="BC13:BC21" si="3">IF(AZ13=3,G13,0)</f>
        <v>0</v>
      </c>
      <c r="BD13" s="129">
        <f t="shared" ref="BD13:BD21" si="4">IF(AZ13=4,G13,0)</f>
        <v>0</v>
      </c>
      <c r="BE13" s="129">
        <f t="shared" ref="BE13:BE21" si="5">IF(AZ13=5,G13,0)</f>
        <v>0</v>
      </c>
      <c r="CZ13" s="129">
        <v>0</v>
      </c>
    </row>
    <row r="14" spans="1:104" x14ac:dyDescent="0.2">
      <c r="A14" s="152">
        <v>5</v>
      </c>
      <c r="B14" s="153" t="s">
        <v>89</v>
      </c>
      <c r="C14" s="154" t="s">
        <v>90</v>
      </c>
      <c r="D14" s="155" t="s">
        <v>69</v>
      </c>
      <c r="E14" s="156">
        <v>248</v>
      </c>
      <c r="F14" s="156"/>
      <c r="G14" s="157">
        <f t="shared" si="0"/>
        <v>0</v>
      </c>
      <c r="O14" s="151">
        <v>2</v>
      </c>
      <c r="AA14" s="129">
        <v>12</v>
      </c>
      <c r="AB14" s="129">
        <v>0</v>
      </c>
      <c r="AC14" s="129">
        <v>32</v>
      </c>
      <c r="AZ14" s="129">
        <v>4</v>
      </c>
      <c r="BA14" s="129">
        <f t="shared" si="1"/>
        <v>0</v>
      </c>
      <c r="BB14" s="129">
        <f t="shared" si="2"/>
        <v>0</v>
      </c>
      <c r="BC14" s="129">
        <f t="shared" si="3"/>
        <v>0</v>
      </c>
      <c r="BD14" s="129">
        <f t="shared" si="4"/>
        <v>0</v>
      </c>
      <c r="BE14" s="129">
        <f t="shared" si="5"/>
        <v>0</v>
      </c>
      <c r="CZ14" s="129">
        <v>0</v>
      </c>
    </row>
    <row r="15" spans="1:104" x14ac:dyDescent="0.2">
      <c r="A15" s="152">
        <v>6</v>
      </c>
      <c r="B15" s="153" t="s">
        <v>89</v>
      </c>
      <c r="C15" s="154" t="s">
        <v>91</v>
      </c>
      <c r="D15" s="155" t="s">
        <v>92</v>
      </c>
      <c r="E15" s="156">
        <v>62</v>
      </c>
      <c r="F15" s="156"/>
      <c r="G15" s="157">
        <f t="shared" si="0"/>
        <v>0</v>
      </c>
      <c r="O15" s="151">
        <v>2</v>
      </c>
      <c r="AA15" s="129">
        <v>12</v>
      </c>
      <c r="AB15" s="129">
        <v>0</v>
      </c>
      <c r="AC15" s="129">
        <v>31</v>
      </c>
      <c r="AZ15" s="129">
        <v>4</v>
      </c>
      <c r="BA15" s="129">
        <f t="shared" si="1"/>
        <v>0</v>
      </c>
      <c r="BB15" s="129">
        <f t="shared" si="2"/>
        <v>0</v>
      </c>
      <c r="BC15" s="129">
        <f t="shared" si="3"/>
        <v>0</v>
      </c>
      <c r="BD15" s="129">
        <f t="shared" si="4"/>
        <v>0</v>
      </c>
      <c r="BE15" s="129">
        <f t="shared" si="5"/>
        <v>0</v>
      </c>
      <c r="CZ15" s="129">
        <v>0</v>
      </c>
    </row>
    <row r="16" spans="1:104" x14ac:dyDescent="0.2">
      <c r="A16" s="152">
        <v>7</v>
      </c>
      <c r="B16" s="153" t="s">
        <v>89</v>
      </c>
      <c r="C16" s="154" t="s">
        <v>93</v>
      </c>
      <c r="D16" s="155" t="s">
        <v>69</v>
      </c>
      <c r="E16" s="156">
        <v>4</v>
      </c>
      <c r="F16" s="156"/>
      <c r="G16" s="157">
        <f t="shared" si="0"/>
        <v>0</v>
      </c>
      <c r="O16" s="151">
        <v>2</v>
      </c>
      <c r="AA16" s="129">
        <v>12</v>
      </c>
      <c r="AB16" s="129">
        <v>0</v>
      </c>
      <c r="AC16" s="129">
        <v>33</v>
      </c>
      <c r="AZ16" s="129">
        <v>4</v>
      </c>
      <c r="BA16" s="129">
        <f t="shared" si="1"/>
        <v>0</v>
      </c>
      <c r="BB16" s="129">
        <f t="shared" si="2"/>
        <v>0</v>
      </c>
      <c r="BC16" s="129">
        <f t="shared" si="3"/>
        <v>0</v>
      </c>
      <c r="BD16" s="129">
        <f t="shared" si="4"/>
        <v>0</v>
      </c>
      <c r="BE16" s="129">
        <f t="shared" si="5"/>
        <v>0</v>
      </c>
      <c r="CZ16" s="129">
        <v>0</v>
      </c>
    </row>
    <row r="17" spans="1:104" x14ac:dyDescent="0.2">
      <c r="A17" s="152">
        <v>8</v>
      </c>
      <c r="B17" s="153" t="s">
        <v>89</v>
      </c>
      <c r="C17" s="154" t="s">
        <v>94</v>
      </c>
      <c r="D17" s="155" t="s">
        <v>92</v>
      </c>
      <c r="E17" s="156">
        <v>165</v>
      </c>
      <c r="F17" s="156"/>
      <c r="G17" s="157">
        <f t="shared" si="0"/>
        <v>0</v>
      </c>
      <c r="O17" s="151">
        <v>2</v>
      </c>
      <c r="AA17" s="129">
        <v>12</v>
      </c>
      <c r="AB17" s="129">
        <v>0</v>
      </c>
      <c r="AC17" s="129">
        <v>36</v>
      </c>
      <c r="AZ17" s="129">
        <v>4</v>
      </c>
      <c r="BA17" s="129">
        <f t="shared" si="1"/>
        <v>0</v>
      </c>
      <c r="BB17" s="129">
        <f t="shared" si="2"/>
        <v>0</v>
      </c>
      <c r="BC17" s="129">
        <f t="shared" si="3"/>
        <v>0</v>
      </c>
      <c r="BD17" s="129">
        <f t="shared" si="4"/>
        <v>0</v>
      </c>
      <c r="BE17" s="129">
        <f t="shared" si="5"/>
        <v>0</v>
      </c>
      <c r="CZ17" s="129">
        <v>0</v>
      </c>
    </row>
    <row r="18" spans="1:104" x14ac:dyDescent="0.2">
      <c r="A18" s="152">
        <v>9</v>
      </c>
      <c r="B18" s="153" t="s">
        <v>89</v>
      </c>
      <c r="C18" s="154" t="s">
        <v>95</v>
      </c>
      <c r="D18" s="155" t="s">
        <v>96</v>
      </c>
      <c r="E18" s="156">
        <v>1</v>
      </c>
      <c r="F18" s="156"/>
      <c r="G18" s="157">
        <f t="shared" si="0"/>
        <v>0</v>
      </c>
      <c r="O18" s="151">
        <v>2</v>
      </c>
      <c r="AA18" s="129">
        <v>12</v>
      </c>
      <c r="AB18" s="129">
        <v>0</v>
      </c>
      <c r="AC18" s="129">
        <v>37</v>
      </c>
      <c r="AZ18" s="129">
        <v>4</v>
      </c>
      <c r="BA18" s="129">
        <f t="shared" si="1"/>
        <v>0</v>
      </c>
      <c r="BB18" s="129">
        <f t="shared" si="2"/>
        <v>0</v>
      </c>
      <c r="BC18" s="129">
        <f t="shared" si="3"/>
        <v>0</v>
      </c>
      <c r="BD18" s="129">
        <f t="shared" si="4"/>
        <v>0</v>
      </c>
      <c r="BE18" s="129">
        <f t="shared" si="5"/>
        <v>0</v>
      </c>
      <c r="CZ18" s="129">
        <v>0</v>
      </c>
    </row>
    <row r="19" spans="1:104" x14ac:dyDescent="0.2">
      <c r="A19" s="152">
        <v>10</v>
      </c>
      <c r="B19" s="153" t="s">
        <v>89</v>
      </c>
      <c r="C19" s="154" t="s">
        <v>97</v>
      </c>
      <c r="D19" s="155" t="s">
        <v>92</v>
      </c>
      <c r="E19" s="156">
        <v>265</v>
      </c>
      <c r="F19" s="156"/>
      <c r="G19" s="157">
        <f t="shared" si="0"/>
        <v>0</v>
      </c>
      <c r="O19" s="151">
        <v>2</v>
      </c>
      <c r="AA19" s="129">
        <v>12</v>
      </c>
      <c r="AB19" s="129">
        <v>0</v>
      </c>
      <c r="AC19" s="129">
        <v>35</v>
      </c>
      <c r="AZ19" s="129">
        <v>4</v>
      </c>
      <c r="BA19" s="129">
        <f t="shared" si="1"/>
        <v>0</v>
      </c>
      <c r="BB19" s="129">
        <f t="shared" si="2"/>
        <v>0</v>
      </c>
      <c r="BC19" s="129">
        <f t="shared" si="3"/>
        <v>0</v>
      </c>
      <c r="BD19" s="129">
        <f t="shared" si="4"/>
        <v>0</v>
      </c>
      <c r="BE19" s="129">
        <f t="shared" si="5"/>
        <v>0</v>
      </c>
      <c r="CZ19" s="129">
        <v>0</v>
      </c>
    </row>
    <row r="20" spans="1:104" x14ac:dyDescent="0.2">
      <c r="A20" s="152">
        <v>11</v>
      </c>
      <c r="B20" s="153" t="s">
        <v>89</v>
      </c>
      <c r="C20" s="154" t="s">
        <v>98</v>
      </c>
      <c r="D20" s="155" t="s">
        <v>92</v>
      </c>
      <c r="E20" s="156">
        <v>460</v>
      </c>
      <c r="F20" s="156"/>
      <c r="G20" s="157">
        <f t="shared" si="0"/>
        <v>0</v>
      </c>
      <c r="O20" s="151">
        <v>2</v>
      </c>
      <c r="AA20" s="129">
        <v>12</v>
      </c>
      <c r="AB20" s="129">
        <v>0</v>
      </c>
      <c r="AC20" s="129">
        <v>34</v>
      </c>
      <c r="AZ20" s="129">
        <v>4</v>
      </c>
      <c r="BA20" s="129">
        <f t="shared" si="1"/>
        <v>0</v>
      </c>
      <c r="BB20" s="129">
        <f t="shared" si="2"/>
        <v>0</v>
      </c>
      <c r="BC20" s="129">
        <f t="shared" si="3"/>
        <v>0</v>
      </c>
      <c r="BD20" s="129">
        <f t="shared" si="4"/>
        <v>0</v>
      </c>
      <c r="BE20" s="129">
        <f t="shared" si="5"/>
        <v>0</v>
      </c>
      <c r="CZ20" s="129">
        <v>0</v>
      </c>
    </row>
    <row r="21" spans="1:104" x14ac:dyDescent="0.2">
      <c r="A21" s="152">
        <v>12</v>
      </c>
      <c r="B21" s="153" t="s">
        <v>89</v>
      </c>
      <c r="C21" s="154" t="s">
        <v>99</v>
      </c>
      <c r="D21" s="155" t="s">
        <v>69</v>
      </c>
      <c r="E21" s="156">
        <v>650</v>
      </c>
      <c r="F21" s="156"/>
      <c r="G21" s="157">
        <f t="shared" si="0"/>
        <v>0</v>
      </c>
      <c r="O21" s="151">
        <v>2</v>
      </c>
      <c r="AA21" s="129">
        <v>12</v>
      </c>
      <c r="AB21" s="129">
        <v>0</v>
      </c>
      <c r="AC21" s="129">
        <v>19</v>
      </c>
      <c r="AZ21" s="129">
        <v>4</v>
      </c>
      <c r="BA21" s="129">
        <f t="shared" si="1"/>
        <v>0</v>
      </c>
      <c r="BB21" s="129">
        <f t="shared" si="2"/>
        <v>0</v>
      </c>
      <c r="BC21" s="129">
        <f t="shared" si="3"/>
        <v>0</v>
      </c>
      <c r="BD21" s="129">
        <f t="shared" si="4"/>
        <v>0</v>
      </c>
      <c r="BE21" s="129">
        <f t="shared" si="5"/>
        <v>0</v>
      </c>
      <c r="CZ21" s="129">
        <v>0</v>
      </c>
    </row>
    <row r="22" spans="1:104" x14ac:dyDescent="0.2">
      <c r="A22" s="158"/>
      <c r="B22" s="159" t="s">
        <v>70</v>
      </c>
      <c r="C22" s="160" t="str">
        <f>CONCATENATE(B12," ",C12)</f>
        <v>M0164 Montáž vyhřívání oklapů</v>
      </c>
      <c r="D22" s="158"/>
      <c r="E22" s="161"/>
      <c r="F22" s="161"/>
      <c r="G22" s="162">
        <f>SUM(G12:G21)</f>
        <v>0</v>
      </c>
      <c r="O22" s="151">
        <v>4</v>
      </c>
      <c r="BA22" s="163">
        <f>SUM(BA12:BA21)</f>
        <v>0</v>
      </c>
      <c r="BB22" s="163">
        <f>SUM(BB12:BB21)</f>
        <v>0</v>
      </c>
      <c r="BC22" s="163">
        <f>SUM(BC12:BC21)</f>
        <v>0</v>
      </c>
      <c r="BD22" s="163">
        <f>SUM(BD12:BD21)</f>
        <v>0</v>
      </c>
      <c r="BE22" s="163">
        <f>SUM(BE12:BE21)</f>
        <v>0</v>
      </c>
    </row>
    <row r="23" spans="1:104" x14ac:dyDescent="0.2">
      <c r="A23" s="144" t="s">
        <v>67</v>
      </c>
      <c r="B23" s="145" t="s">
        <v>100</v>
      </c>
      <c r="C23" s="146" t="s">
        <v>101</v>
      </c>
      <c r="D23" s="147"/>
      <c r="E23" s="148"/>
      <c r="F23" s="148"/>
      <c r="G23" s="149"/>
      <c r="H23" s="150"/>
      <c r="I23" s="150"/>
      <c r="O23" s="151">
        <v>1</v>
      </c>
    </row>
    <row r="24" spans="1:104" x14ac:dyDescent="0.2">
      <c r="A24" s="152">
        <v>13</v>
      </c>
      <c r="B24" s="153" t="s">
        <v>102</v>
      </c>
      <c r="C24" s="154" t="s">
        <v>103</v>
      </c>
      <c r="D24" s="155" t="s">
        <v>92</v>
      </c>
      <c r="E24" s="156">
        <v>62</v>
      </c>
      <c r="F24" s="156"/>
      <c r="G24" s="157">
        <f t="shared" ref="G24:G33" si="6">E24*F24</f>
        <v>0</v>
      </c>
      <c r="O24" s="151">
        <v>2</v>
      </c>
      <c r="AA24" s="129">
        <v>11</v>
      </c>
      <c r="AB24" s="129">
        <v>0</v>
      </c>
      <c r="AC24" s="129">
        <v>23</v>
      </c>
      <c r="AZ24" s="129">
        <v>3</v>
      </c>
      <c r="BA24" s="129">
        <f t="shared" ref="BA24:BA33" si="7">IF(AZ24=1,G24,0)</f>
        <v>0</v>
      </c>
      <c r="BB24" s="129">
        <f t="shared" ref="BB24:BB33" si="8">IF(AZ24=2,G24,0)</f>
        <v>0</v>
      </c>
      <c r="BC24" s="129">
        <f t="shared" ref="BC24:BC33" si="9">IF(AZ24=3,G24,0)</f>
        <v>0</v>
      </c>
      <c r="BD24" s="129">
        <f t="shared" ref="BD24:BD33" si="10">IF(AZ24=4,G24,0)</f>
        <v>0</v>
      </c>
      <c r="BE24" s="129">
        <f t="shared" ref="BE24:BE33" si="11">IF(AZ24=5,G24,0)</f>
        <v>0</v>
      </c>
      <c r="CZ24" s="129">
        <v>20</v>
      </c>
    </row>
    <row r="25" spans="1:104" x14ac:dyDescent="0.2">
      <c r="A25" s="152">
        <v>14</v>
      </c>
      <c r="B25" s="153" t="s">
        <v>102</v>
      </c>
      <c r="C25" s="154" t="s">
        <v>104</v>
      </c>
      <c r="D25" s="155" t="s">
        <v>69</v>
      </c>
      <c r="E25" s="156">
        <v>248</v>
      </c>
      <c r="F25" s="156"/>
      <c r="G25" s="157">
        <f t="shared" si="6"/>
        <v>0</v>
      </c>
      <c r="O25" s="151">
        <v>2</v>
      </c>
      <c r="AA25" s="129">
        <v>11</v>
      </c>
      <c r="AB25" s="129">
        <v>0</v>
      </c>
      <c r="AC25" s="129">
        <v>22</v>
      </c>
      <c r="AZ25" s="129">
        <v>3</v>
      </c>
      <c r="BA25" s="129">
        <f t="shared" si="7"/>
        <v>0</v>
      </c>
      <c r="BB25" s="129">
        <f t="shared" si="8"/>
        <v>0</v>
      </c>
      <c r="BC25" s="129">
        <f t="shared" si="9"/>
        <v>0</v>
      </c>
      <c r="BD25" s="129">
        <f t="shared" si="10"/>
        <v>0</v>
      </c>
      <c r="BE25" s="129">
        <f t="shared" si="11"/>
        <v>0</v>
      </c>
      <c r="CZ25" s="129">
        <v>0</v>
      </c>
    </row>
    <row r="26" spans="1:104" x14ac:dyDescent="0.2">
      <c r="A26" s="152">
        <v>15</v>
      </c>
      <c r="B26" s="153" t="s">
        <v>102</v>
      </c>
      <c r="C26" s="154" t="s">
        <v>105</v>
      </c>
      <c r="D26" s="155" t="s">
        <v>92</v>
      </c>
      <c r="E26" s="156">
        <v>165</v>
      </c>
      <c r="F26" s="156"/>
      <c r="G26" s="157">
        <f t="shared" si="6"/>
        <v>0</v>
      </c>
      <c r="O26" s="151">
        <v>2</v>
      </c>
      <c r="AA26" s="129">
        <v>11</v>
      </c>
      <c r="AB26" s="129">
        <v>0</v>
      </c>
      <c r="AC26" s="129">
        <v>21</v>
      </c>
      <c r="AZ26" s="129">
        <v>3</v>
      </c>
      <c r="BA26" s="129">
        <f t="shared" si="7"/>
        <v>0</v>
      </c>
      <c r="BB26" s="129">
        <f t="shared" si="8"/>
        <v>0</v>
      </c>
      <c r="BC26" s="129">
        <f t="shared" si="9"/>
        <v>0</v>
      </c>
      <c r="BD26" s="129">
        <f t="shared" si="10"/>
        <v>0</v>
      </c>
      <c r="BE26" s="129">
        <f t="shared" si="11"/>
        <v>0</v>
      </c>
      <c r="CZ26" s="129">
        <v>0</v>
      </c>
    </row>
    <row r="27" spans="1:104" x14ac:dyDescent="0.2">
      <c r="A27" s="152">
        <v>16</v>
      </c>
      <c r="B27" s="153" t="s">
        <v>102</v>
      </c>
      <c r="C27" s="154" t="s">
        <v>106</v>
      </c>
      <c r="D27" s="155" t="s">
        <v>69</v>
      </c>
      <c r="E27" s="156">
        <v>650</v>
      </c>
      <c r="F27" s="156"/>
      <c r="G27" s="157">
        <f t="shared" si="6"/>
        <v>0</v>
      </c>
      <c r="O27" s="151">
        <v>2</v>
      </c>
      <c r="AA27" s="129">
        <v>11</v>
      </c>
      <c r="AB27" s="129">
        <v>0</v>
      </c>
      <c r="AC27" s="129">
        <v>24</v>
      </c>
      <c r="AZ27" s="129">
        <v>3</v>
      </c>
      <c r="BA27" s="129">
        <f t="shared" si="7"/>
        <v>0</v>
      </c>
      <c r="BB27" s="129">
        <f t="shared" si="8"/>
        <v>0</v>
      </c>
      <c r="BC27" s="129">
        <f t="shared" si="9"/>
        <v>0</v>
      </c>
      <c r="BD27" s="129">
        <f t="shared" si="10"/>
        <v>0</v>
      </c>
      <c r="BE27" s="129">
        <f t="shared" si="11"/>
        <v>0</v>
      </c>
      <c r="CZ27" s="129">
        <v>0</v>
      </c>
    </row>
    <row r="28" spans="1:104" x14ac:dyDescent="0.2">
      <c r="A28" s="152">
        <v>17</v>
      </c>
      <c r="B28" s="153" t="s">
        <v>102</v>
      </c>
      <c r="C28" s="154" t="s">
        <v>107</v>
      </c>
      <c r="D28" s="155" t="s">
        <v>69</v>
      </c>
      <c r="E28" s="156">
        <v>4</v>
      </c>
      <c r="F28" s="156"/>
      <c r="G28" s="157">
        <f t="shared" si="6"/>
        <v>0</v>
      </c>
      <c r="O28" s="151">
        <v>2</v>
      </c>
      <c r="AA28" s="129">
        <v>11</v>
      </c>
      <c r="AB28" s="129">
        <v>0</v>
      </c>
      <c r="AC28" s="129">
        <v>27</v>
      </c>
      <c r="AZ28" s="129">
        <v>3</v>
      </c>
      <c r="BA28" s="129">
        <f t="shared" si="7"/>
        <v>0</v>
      </c>
      <c r="BB28" s="129">
        <f t="shared" si="8"/>
        <v>0</v>
      </c>
      <c r="BC28" s="129">
        <f t="shared" si="9"/>
        <v>0</v>
      </c>
      <c r="BD28" s="129">
        <f t="shared" si="10"/>
        <v>0</v>
      </c>
      <c r="BE28" s="129">
        <f t="shared" si="11"/>
        <v>0</v>
      </c>
      <c r="CZ28" s="129">
        <v>0</v>
      </c>
    </row>
    <row r="29" spans="1:104" x14ac:dyDescent="0.2">
      <c r="A29" s="152">
        <v>18</v>
      </c>
      <c r="B29" s="153" t="s">
        <v>102</v>
      </c>
      <c r="C29" s="154" t="s">
        <v>108</v>
      </c>
      <c r="D29" s="155" t="s">
        <v>92</v>
      </c>
      <c r="E29" s="156">
        <v>460</v>
      </c>
      <c r="F29" s="156"/>
      <c r="G29" s="157">
        <f t="shared" si="6"/>
        <v>0</v>
      </c>
      <c r="O29" s="151">
        <v>2</v>
      </c>
      <c r="AA29" s="129">
        <v>11</v>
      </c>
      <c r="AB29" s="129">
        <v>0</v>
      </c>
      <c r="AC29" s="129">
        <v>26</v>
      </c>
      <c r="AZ29" s="129">
        <v>3</v>
      </c>
      <c r="BA29" s="129">
        <f t="shared" si="7"/>
        <v>0</v>
      </c>
      <c r="BB29" s="129">
        <f t="shared" si="8"/>
        <v>0</v>
      </c>
      <c r="BC29" s="129">
        <f t="shared" si="9"/>
        <v>0</v>
      </c>
      <c r="BD29" s="129">
        <f t="shared" si="10"/>
        <v>0</v>
      </c>
      <c r="BE29" s="129">
        <f t="shared" si="11"/>
        <v>0</v>
      </c>
      <c r="CZ29" s="129">
        <v>0</v>
      </c>
    </row>
    <row r="30" spans="1:104" x14ac:dyDescent="0.2">
      <c r="A30" s="152">
        <v>19</v>
      </c>
      <c r="B30" s="153" t="s">
        <v>102</v>
      </c>
      <c r="C30" s="154" t="s">
        <v>109</v>
      </c>
      <c r="D30" s="155" t="s">
        <v>92</v>
      </c>
      <c r="E30" s="156">
        <v>265</v>
      </c>
      <c r="F30" s="156"/>
      <c r="G30" s="157">
        <f t="shared" si="6"/>
        <v>0</v>
      </c>
      <c r="O30" s="151">
        <v>2</v>
      </c>
      <c r="AA30" s="129">
        <v>11</v>
      </c>
      <c r="AB30" s="129">
        <v>0</v>
      </c>
      <c r="AC30" s="129">
        <v>25</v>
      </c>
      <c r="AZ30" s="129">
        <v>3</v>
      </c>
      <c r="BA30" s="129">
        <f t="shared" si="7"/>
        <v>0</v>
      </c>
      <c r="BB30" s="129">
        <f t="shared" si="8"/>
        <v>0</v>
      </c>
      <c r="BC30" s="129">
        <f t="shared" si="9"/>
        <v>0</v>
      </c>
      <c r="BD30" s="129">
        <f t="shared" si="10"/>
        <v>0</v>
      </c>
      <c r="BE30" s="129">
        <f t="shared" si="11"/>
        <v>0</v>
      </c>
      <c r="CZ30" s="129">
        <v>0</v>
      </c>
    </row>
    <row r="31" spans="1:104" x14ac:dyDescent="0.2">
      <c r="A31" s="152">
        <v>20</v>
      </c>
      <c r="B31" s="153" t="s">
        <v>86</v>
      </c>
      <c r="C31" s="154" t="s">
        <v>110</v>
      </c>
      <c r="D31" s="155" t="s">
        <v>96</v>
      </c>
      <c r="E31" s="156">
        <v>1</v>
      </c>
      <c r="F31" s="156"/>
      <c r="G31" s="157">
        <f t="shared" si="6"/>
        <v>0</v>
      </c>
      <c r="O31" s="151">
        <v>2</v>
      </c>
      <c r="AA31" s="129">
        <v>11</v>
      </c>
      <c r="AB31" s="129">
        <v>1</v>
      </c>
      <c r="AC31" s="129">
        <v>5</v>
      </c>
      <c r="AZ31" s="129">
        <v>3</v>
      </c>
      <c r="BA31" s="129">
        <f t="shared" si="7"/>
        <v>0</v>
      </c>
      <c r="BB31" s="129">
        <f t="shared" si="8"/>
        <v>0</v>
      </c>
      <c r="BC31" s="129">
        <f t="shared" si="9"/>
        <v>0</v>
      </c>
      <c r="BD31" s="129">
        <f t="shared" si="10"/>
        <v>0</v>
      </c>
      <c r="BE31" s="129">
        <f t="shared" si="11"/>
        <v>0</v>
      </c>
      <c r="CZ31" s="129">
        <v>0</v>
      </c>
    </row>
    <row r="32" spans="1:104" x14ac:dyDescent="0.2">
      <c r="A32" s="152">
        <v>21</v>
      </c>
      <c r="B32" s="153" t="s">
        <v>111</v>
      </c>
      <c r="C32" s="154" t="s">
        <v>112</v>
      </c>
      <c r="D32" s="155" t="s">
        <v>56</v>
      </c>
      <c r="E32" s="156">
        <v>1035.028</v>
      </c>
      <c r="F32" s="156"/>
      <c r="G32" s="157">
        <f t="shared" si="6"/>
        <v>0</v>
      </c>
      <c r="O32" s="151">
        <v>2</v>
      </c>
      <c r="AA32" s="129">
        <v>9</v>
      </c>
      <c r="AB32" s="129">
        <v>13</v>
      </c>
      <c r="AC32" s="129">
        <v>4</v>
      </c>
      <c r="AZ32" s="129">
        <v>3</v>
      </c>
      <c r="BA32" s="129">
        <f t="shared" si="7"/>
        <v>0</v>
      </c>
      <c r="BB32" s="129">
        <f t="shared" si="8"/>
        <v>0</v>
      </c>
      <c r="BC32" s="129">
        <f t="shared" si="9"/>
        <v>0</v>
      </c>
      <c r="BD32" s="129">
        <f t="shared" si="10"/>
        <v>0</v>
      </c>
      <c r="BE32" s="129">
        <f t="shared" si="11"/>
        <v>0</v>
      </c>
      <c r="CZ32" s="129">
        <v>0</v>
      </c>
    </row>
    <row r="33" spans="1:104" x14ac:dyDescent="0.2">
      <c r="A33" s="152">
        <v>22</v>
      </c>
      <c r="B33" s="153" t="s">
        <v>113</v>
      </c>
      <c r="C33" s="154" t="s">
        <v>114</v>
      </c>
      <c r="D33" s="155" t="s">
        <v>56</v>
      </c>
      <c r="E33" s="156">
        <v>1035.028</v>
      </c>
      <c r="F33" s="156"/>
      <c r="G33" s="157">
        <f t="shared" si="6"/>
        <v>0</v>
      </c>
      <c r="O33" s="151">
        <v>2</v>
      </c>
      <c r="AA33" s="129">
        <v>9</v>
      </c>
      <c r="AB33" s="129">
        <v>16</v>
      </c>
      <c r="AC33" s="129">
        <v>4</v>
      </c>
      <c r="AZ33" s="129">
        <v>4</v>
      </c>
      <c r="BA33" s="129">
        <f t="shared" si="7"/>
        <v>0</v>
      </c>
      <c r="BB33" s="129">
        <f t="shared" si="8"/>
        <v>0</v>
      </c>
      <c r="BC33" s="129">
        <f t="shared" si="9"/>
        <v>0</v>
      </c>
      <c r="BD33" s="129">
        <f t="shared" si="10"/>
        <v>0</v>
      </c>
      <c r="BE33" s="129">
        <f t="shared" si="11"/>
        <v>0</v>
      </c>
      <c r="CZ33" s="129">
        <v>0</v>
      </c>
    </row>
    <row r="34" spans="1:104" x14ac:dyDescent="0.2">
      <c r="A34" s="158"/>
      <c r="B34" s="159" t="s">
        <v>70</v>
      </c>
      <c r="C34" s="160" t="str">
        <f>CONCATENATE(B23," ",C23)</f>
        <v>M0165 Materiál vyhřívání okapů</v>
      </c>
      <c r="D34" s="158"/>
      <c r="E34" s="161"/>
      <c r="F34" s="161"/>
      <c r="G34" s="162">
        <f>SUM(G23:G33)</f>
        <v>0</v>
      </c>
      <c r="O34" s="151">
        <v>4</v>
      </c>
      <c r="BA34" s="163">
        <f>SUM(BA23:BA33)</f>
        <v>0</v>
      </c>
      <c r="BB34" s="163">
        <f>SUM(BB23:BB33)</f>
        <v>0</v>
      </c>
      <c r="BC34" s="163">
        <f>SUM(BC23:BC33)</f>
        <v>0</v>
      </c>
      <c r="BD34" s="163">
        <f>SUM(BD23:BD33)</f>
        <v>0</v>
      </c>
      <c r="BE34" s="163">
        <f>SUM(BE23:BE33)</f>
        <v>0</v>
      </c>
    </row>
    <row r="35" spans="1:104" x14ac:dyDescent="0.2">
      <c r="E35" s="129"/>
    </row>
    <row r="36" spans="1:104" x14ac:dyDescent="0.2">
      <c r="E36" s="129"/>
    </row>
    <row r="37" spans="1:104" x14ac:dyDescent="0.2">
      <c r="E37" s="129"/>
    </row>
    <row r="38" spans="1:104" x14ac:dyDescent="0.2">
      <c r="E38" s="129"/>
    </row>
    <row r="39" spans="1:104" x14ac:dyDescent="0.2">
      <c r="E39" s="129"/>
    </row>
    <row r="40" spans="1:104" x14ac:dyDescent="0.2">
      <c r="E40" s="129"/>
    </row>
    <row r="41" spans="1:104" x14ac:dyDescent="0.2">
      <c r="E41" s="129"/>
    </row>
    <row r="42" spans="1:104" x14ac:dyDescent="0.2">
      <c r="E42" s="129"/>
    </row>
    <row r="43" spans="1:104" x14ac:dyDescent="0.2">
      <c r="E43" s="129"/>
    </row>
    <row r="44" spans="1:104" x14ac:dyDescent="0.2">
      <c r="E44" s="129"/>
    </row>
    <row r="45" spans="1:104" x14ac:dyDescent="0.2">
      <c r="E45" s="129"/>
    </row>
    <row r="46" spans="1:104" x14ac:dyDescent="0.2">
      <c r="E46" s="129"/>
    </row>
    <row r="47" spans="1:104" x14ac:dyDescent="0.2">
      <c r="E47" s="129"/>
    </row>
    <row r="48" spans="1:104" x14ac:dyDescent="0.2">
      <c r="E48" s="129"/>
    </row>
    <row r="49" spans="1:7" x14ac:dyDescent="0.2">
      <c r="E49" s="129"/>
    </row>
    <row r="50" spans="1:7" x14ac:dyDescent="0.2">
      <c r="E50" s="129"/>
    </row>
    <row r="51" spans="1:7" x14ac:dyDescent="0.2">
      <c r="E51" s="129"/>
    </row>
    <row r="52" spans="1:7" x14ac:dyDescent="0.2">
      <c r="E52" s="129"/>
    </row>
    <row r="53" spans="1:7" x14ac:dyDescent="0.2">
      <c r="E53" s="129"/>
    </row>
    <row r="54" spans="1:7" x14ac:dyDescent="0.2">
      <c r="E54" s="129"/>
    </row>
    <row r="55" spans="1:7" x14ac:dyDescent="0.2">
      <c r="E55" s="129"/>
    </row>
    <row r="56" spans="1:7" x14ac:dyDescent="0.2">
      <c r="E56" s="129"/>
    </row>
    <row r="57" spans="1:7" x14ac:dyDescent="0.2">
      <c r="E57" s="129"/>
    </row>
    <row r="58" spans="1:7" x14ac:dyDescent="0.2">
      <c r="A58" s="164"/>
      <c r="B58" s="164"/>
      <c r="C58" s="164"/>
      <c r="D58" s="164"/>
      <c r="E58" s="164"/>
      <c r="F58" s="164"/>
      <c r="G58" s="164"/>
    </row>
    <row r="59" spans="1:7" x14ac:dyDescent="0.2">
      <c r="A59" s="164"/>
      <c r="B59" s="164"/>
      <c r="C59" s="164"/>
      <c r="D59" s="164"/>
      <c r="E59" s="164"/>
      <c r="F59" s="164"/>
      <c r="G59" s="164"/>
    </row>
    <row r="60" spans="1:7" x14ac:dyDescent="0.2">
      <c r="A60" s="164"/>
      <c r="B60" s="164"/>
      <c r="C60" s="164"/>
      <c r="D60" s="164"/>
      <c r="E60" s="164"/>
      <c r="F60" s="164"/>
      <c r="G60" s="164"/>
    </row>
    <row r="61" spans="1:7" x14ac:dyDescent="0.2">
      <c r="A61" s="164"/>
      <c r="B61" s="164"/>
      <c r="C61" s="164"/>
      <c r="D61" s="164"/>
      <c r="E61" s="164"/>
      <c r="F61" s="164"/>
      <c r="G61" s="164"/>
    </row>
    <row r="62" spans="1:7" x14ac:dyDescent="0.2">
      <c r="E62" s="129"/>
    </row>
    <row r="63" spans="1:7" x14ac:dyDescent="0.2">
      <c r="E63" s="129"/>
    </row>
    <row r="64" spans="1:7" x14ac:dyDescent="0.2">
      <c r="E64" s="129"/>
    </row>
    <row r="65" spans="5:5" x14ac:dyDescent="0.2">
      <c r="E65" s="129"/>
    </row>
    <row r="66" spans="5:5" x14ac:dyDescent="0.2">
      <c r="E66" s="129"/>
    </row>
    <row r="67" spans="5:5" x14ac:dyDescent="0.2">
      <c r="E67" s="129"/>
    </row>
    <row r="68" spans="5:5" x14ac:dyDescent="0.2">
      <c r="E68" s="129"/>
    </row>
    <row r="69" spans="5:5" x14ac:dyDescent="0.2">
      <c r="E69" s="129"/>
    </row>
    <row r="70" spans="5:5" x14ac:dyDescent="0.2">
      <c r="E70" s="129"/>
    </row>
    <row r="71" spans="5:5" x14ac:dyDescent="0.2">
      <c r="E71" s="129"/>
    </row>
    <row r="72" spans="5:5" x14ac:dyDescent="0.2">
      <c r="E72" s="129"/>
    </row>
    <row r="73" spans="5:5" x14ac:dyDescent="0.2">
      <c r="E73" s="129"/>
    </row>
    <row r="74" spans="5:5" x14ac:dyDescent="0.2">
      <c r="E74" s="129"/>
    </row>
    <row r="75" spans="5:5" x14ac:dyDescent="0.2">
      <c r="E75" s="129"/>
    </row>
    <row r="76" spans="5:5" x14ac:dyDescent="0.2">
      <c r="E76" s="129"/>
    </row>
    <row r="77" spans="5:5" x14ac:dyDescent="0.2">
      <c r="E77" s="129"/>
    </row>
    <row r="78" spans="5:5" x14ac:dyDescent="0.2">
      <c r="E78" s="129"/>
    </row>
    <row r="79" spans="5:5" x14ac:dyDescent="0.2">
      <c r="E79" s="129"/>
    </row>
    <row r="80" spans="5:5" x14ac:dyDescent="0.2">
      <c r="E80" s="129"/>
    </row>
    <row r="81" spans="1:7" x14ac:dyDescent="0.2">
      <c r="E81" s="129"/>
    </row>
    <row r="82" spans="1:7" x14ac:dyDescent="0.2">
      <c r="E82" s="129"/>
    </row>
    <row r="83" spans="1:7" x14ac:dyDescent="0.2">
      <c r="E83" s="129"/>
    </row>
    <row r="84" spans="1:7" x14ac:dyDescent="0.2">
      <c r="E84" s="129"/>
    </row>
    <row r="85" spans="1:7" x14ac:dyDescent="0.2">
      <c r="E85" s="129"/>
    </row>
    <row r="86" spans="1:7" x14ac:dyDescent="0.2">
      <c r="E86" s="129"/>
    </row>
    <row r="87" spans="1:7" x14ac:dyDescent="0.2">
      <c r="E87" s="129"/>
    </row>
    <row r="88" spans="1:7" x14ac:dyDescent="0.2">
      <c r="E88" s="129"/>
    </row>
    <row r="89" spans="1:7" x14ac:dyDescent="0.2">
      <c r="E89" s="129"/>
    </row>
    <row r="90" spans="1:7" x14ac:dyDescent="0.2">
      <c r="E90" s="129"/>
    </row>
    <row r="91" spans="1:7" x14ac:dyDescent="0.2">
      <c r="E91" s="129"/>
    </row>
    <row r="92" spans="1:7" x14ac:dyDescent="0.2">
      <c r="E92" s="129"/>
    </row>
    <row r="93" spans="1:7" x14ac:dyDescent="0.2">
      <c r="A93" s="165"/>
      <c r="B93" s="165"/>
    </row>
    <row r="94" spans="1:7" x14ac:dyDescent="0.2">
      <c r="A94" s="164"/>
      <c r="B94" s="164"/>
      <c r="C94" s="166"/>
      <c r="D94" s="166"/>
      <c r="E94" s="167"/>
      <c r="F94" s="166"/>
      <c r="G94" s="168"/>
    </row>
    <row r="95" spans="1:7" x14ac:dyDescent="0.2">
      <c r="A95" s="169"/>
      <c r="B95" s="169"/>
      <c r="C95" s="164"/>
      <c r="D95" s="164"/>
      <c r="E95" s="170"/>
      <c r="F95" s="164"/>
      <c r="G95" s="164"/>
    </row>
    <row r="96" spans="1:7" x14ac:dyDescent="0.2">
      <c r="A96" s="164"/>
      <c r="B96" s="164"/>
      <c r="C96" s="164"/>
      <c r="D96" s="164"/>
      <c r="E96" s="170"/>
      <c r="F96" s="164"/>
      <c r="G96" s="164"/>
    </row>
    <row r="97" spans="1:7" x14ac:dyDescent="0.2">
      <c r="A97" s="164"/>
      <c r="B97" s="164"/>
      <c r="C97" s="164"/>
      <c r="D97" s="164"/>
      <c r="E97" s="170"/>
      <c r="F97" s="164"/>
      <c r="G97" s="164"/>
    </row>
    <row r="98" spans="1:7" x14ac:dyDescent="0.2">
      <c r="A98" s="164"/>
      <c r="B98" s="164"/>
      <c r="C98" s="164"/>
      <c r="D98" s="164"/>
      <c r="E98" s="170"/>
      <c r="F98" s="164"/>
      <c r="G98" s="164"/>
    </row>
    <row r="99" spans="1:7" x14ac:dyDescent="0.2">
      <c r="A99" s="164"/>
      <c r="B99" s="164"/>
      <c r="C99" s="164"/>
      <c r="D99" s="164"/>
      <c r="E99" s="170"/>
      <c r="F99" s="164"/>
      <c r="G99" s="164"/>
    </row>
    <row r="100" spans="1:7" x14ac:dyDescent="0.2">
      <c r="A100" s="164"/>
      <c r="B100" s="164"/>
      <c r="C100" s="164"/>
      <c r="D100" s="164"/>
      <c r="E100" s="170"/>
      <c r="F100" s="164"/>
      <c r="G100" s="164"/>
    </row>
    <row r="101" spans="1:7" x14ac:dyDescent="0.2">
      <c r="A101" s="164"/>
      <c r="B101" s="164"/>
      <c r="C101" s="164"/>
      <c r="D101" s="164"/>
      <c r="E101" s="170"/>
      <c r="F101" s="164"/>
      <c r="G101" s="164"/>
    </row>
    <row r="102" spans="1:7" x14ac:dyDescent="0.2">
      <c r="A102" s="164"/>
      <c r="B102" s="164"/>
      <c r="C102" s="164"/>
      <c r="D102" s="164"/>
      <c r="E102" s="170"/>
      <c r="F102" s="164"/>
      <c r="G102" s="164"/>
    </row>
    <row r="103" spans="1:7" x14ac:dyDescent="0.2">
      <c r="A103" s="164"/>
      <c r="B103" s="164"/>
      <c r="C103" s="164"/>
      <c r="D103" s="164"/>
      <c r="E103" s="170"/>
      <c r="F103" s="164"/>
      <c r="G103" s="164"/>
    </row>
    <row r="104" spans="1:7" x14ac:dyDescent="0.2">
      <c r="A104" s="164"/>
      <c r="B104" s="164"/>
      <c r="C104" s="164"/>
      <c r="D104" s="164"/>
      <c r="E104" s="170"/>
      <c r="F104" s="164"/>
      <c r="G104" s="164"/>
    </row>
    <row r="105" spans="1:7" x14ac:dyDescent="0.2">
      <c r="A105" s="164"/>
      <c r="B105" s="164"/>
      <c r="C105" s="164"/>
      <c r="D105" s="164"/>
      <c r="E105" s="170"/>
      <c r="F105" s="164"/>
      <c r="G105" s="164"/>
    </row>
    <row r="106" spans="1:7" x14ac:dyDescent="0.2">
      <c r="A106" s="164"/>
      <c r="B106" s="164"/>
      <c r="C106" s="164"/>
      <c r="D106" s="164"/>
      <c r="E106" s="170"/>
      <c r="F106" s="164"/>
      <c r="G106" s="164"/>
    </row>
    <row r="107" spans="1:7" x14ac:dyDescent="0.2">
      <c r="A107" s="164"/>
      <c r="B107" s="164"/>
      <c r="C107" s="164"/>
      <c r="D107" s="164"/>
      <c r="E107" s="170"/>
      <c r="F107" s="164"/>
      <c r="G107" s="16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THERMES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Thermes</dc:creator>
  <cp:lastModifiedBy>Běla Hajdylová</cp:lastModifiedBy>
  <dcterms:created xsi:type="dcterms:W3CDTF">2014-02-11T07:38:17Z</dcterms:created>
  <dcterms:modified xsi:type="dcterms:W3CDTF">2014-02-11T08:29:00Z</dcterms:modified>
</cp:coreProperties>
</file>